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00" tabRatio="801" activeTab="3"/>
  </bookViews>
  <sheets>
    <sheet name="附表1一般公共预算收入调整表" sheetId="18" r:id="rId1"/>
    <sheet name="附表2公共预算本级支出调整表定12.29" sheetId="20" r:id="rId2"/>
    <sheet name="附表3一般公共预算总收支调整表2024" sheetId="13" r:id="rId3"/>
    <sheet name="附表4政府性基金收支调整表" sheetId="17" r:id="rId4"/>
    <sheet name="附表5国有资本经营预算调整表" sheetId="19" r:id="rId5"/>
  </sheets>
  <externalReferences>
    <externalReference r:id="rId6"/>
  </externalReferences>
  <definedNames>
    <definedName name="_xlnm.Print_Titles" localSheetId="2">附表3一般公共预算总收支调整表2024!$1:$5</definedName>
    <definedName name="_1301_石家庄市" hidden="1">[1]内置数据!$AK$2:$AK$23</definedName>
    <definedName name="_1304_邯郸市" hidden="1">[1]内置数据!$AN$2:$AN$19</definedName>
    <definedName name="_1305_邢台市" hidden="1">[1]内置数据!$AO$2:$AO$19</definedName>
    <definedName name="_xlnm.Print_Area" localSheetId="1">附表2公共预算本级支出调整表定12.29!$A$1:$E$29</definedName>
  </definedName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<sst xmlns="http://schemas.openxmlformats.org/spreadsheetml/2006/main" count="242" uniqueCount="202">
  <si>
    <t>附表1</t>
  </si>
  <si>
    <t>2025年一般公共预算收入调整预算表</t>
  </si>
  <si>
    <t>单位：万元</t>
  </si>
  <si>
    <t>收入项目</t>
  </si>
  <si>
    <t>年初预算数</t>
  </si>
  <si>
    <t>调整数</t>
  </si>
  <si>
    <t>调整预算数</t>
  </si>
  <si>
    <t xml:space="preserve">  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</si>
  <si>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</si>
  <si>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</si>
  <si>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</si>
  <si>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</si>
  <si>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</si>
  <si>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</si>
  <si>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</si>
  <si>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</si>
  <si>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</si>
  <si>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</si>
  <si>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</si>
  <si>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</si>
  <si>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</si>
  <si>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</si>
  <si>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</si>
  <si>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 xml:space="preserve">  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</si>
  <si>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</si>
  <si>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</si>
  <si>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</si>
  <si>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</si>
  <si>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</si>
  <si>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</si>
  <si>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</si>
  <si>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</si>
  <si>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收入总计</t>
  </si>
  <si>
    <t>附表2</t>
  </si>
  <si>
    <t>2025年一般公共预算支出调整预算表</t>
  </si>
  <si>
    <t>类编码</t>
  </si>
  <si>
    <t>类科目</t>
  </si>
  <si>
    <t>一般公共服务</t>
  </si>
  <si>
    <t>国防</t>
  </si>
  <si>
    <t>公共安全</t>
  </si>
  <si>
    <t>教育</t>
  </si>
  <si>
    <t>科学技术</t>
  </si>
  <si>
    <t>文化体育与传媒</t>
  </si>
  <si>
    <t>社会保障和就业</t>
  </si>
  <si>
    <t>医疗卫生与计划生育事务</t>
  </si>
  <si>
    <t>节能环保</t>
  </si>
  <si>
    <t>城乡社区事务</t>
  </si>
  <si>
    <t>农林水事务</t>
  </si>
  <si>
    <t>交通运输</t>
  </si>
  <si>
    <t>资源勘探信息等</t>
  </si>
  <si>
    <t>商业服务业等</t>
  </si>
  <si>
    <t>金融支出</t>
  </si>
  <si>
    <t>援助其他地区</t>
  </si>
  <si>
    <t>自然资源海洋气象等</t>
  </si>
  <si>
    <t>住房保障</t>
  </si>
  <si>
    <t>粮油物资储备</t>
  </si>
  <si>
    <t>灾害防治及应急管理</t>
  </si>
  <si>
    <t>预备费</t>
  </si>
  <si>
    <t>债务付息</t>
  </si>
  <si>
    <t>其他支出</t>
  </si>
  <si>
    <t>债务发行费用</t>
  </si>
  <si>
    <t>合   计</t>
  </si>
  <si>
    <t>附表3</t>
  </si>
  <si>
    <t>2025年一般公共预算总收支调整预算表</t>
  </si>
  <si>
    <t>收入</t>
  </si>
  <si>
    <t>支出</t>
  </si>
  <si>
    <t>项目</t>
  </si>
  <si>
    <t>预算数</t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</si>
  <si>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</si>
  <si>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</si>
  <si>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</si>
  <si>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</si>
  <si>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</si>
  <si>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</si>
  <si>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</si>
  <si>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</si>
  <si>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  所得税基数返还收入 </t>
  </si>
  <si>
    <t xml:space="preserve">    专项上解支出</t>
  </si>
  <si>
    <t xml:space="preserve">      成品油税费改革税收返还收入</t>
  </si>
  <si>
    <t xml:space="preserve">  安排预算稳定调节基金</t>
  </si>
  <si>
    <t xml:space="preserve">      增值税税收返还收入</t>
  </si>
  <si>
    <t xml:space="preserve">  地方政府一般债务还本支出</t>
  </si>
  <si>
    <t xml:space="preserve">      消费税税收返还收入</t>
  </si>
  <si>
    <t xml:space="preserve">    地方政府其他一般债券还本支出（不含再融资债券还本）</t>
  </si>
  <si>
    <t xml:space="preserve">      增值税“五五分享”税收返还收入</t>
  </si>
  <si>
    <t xml:space="preserve">    再融资一般债券还本支出</t>
  </si>
  <si>
    <t xml:space="preserve">      其他返还性收入</t>
  </si>
  <si>
    <t xml:space="preserve">  年终结余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</si>
  <si>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</si>
  <si>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</si>
  <si>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</si>
  <si>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</si>
  <si>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</si>
  <si>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</si>
  <si>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</si>
  <si>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</si>
  <si>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</si>
  <si>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</si>
  <si>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巩固脱贫攻坚成果衔接乡村振兴转移支付收入</t>
  </si>
  <si>
    <t xml:space="preserve">      一般公共服务共同财政事权转移支付收入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</si>
  <si>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</si>
  <si>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</si>
  <si>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</si>
  <si>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</si>
  <si>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</si>
  <si>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</si>
  <si>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</si>
  <si>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</si>
  <si>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</si>
  <si>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</si>
  <si>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资源勘探工业信息等共同财政事权转移支付收入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</si>
  <si>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</si>
  <si>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</si>
  <si>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</si>
  <si>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</si>
  <si>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 增值税留抵退税转移支付收入</t>
  </si>
  <si>
    <t xml:space="preserve">      其他退税减税降费转移支付收入</t>
  </si>
  <si>
    <t xml:space="preserve">       补充县区财力转移支付收入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</si>
  <si>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</si>
  <si>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</si>
  <si>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</si>
  <si>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</si>
  <si>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</si>
  <si>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上年结余收入</t>
  </si>
  <si>
    <t xml:space="preserve">  调入资金</t>
  </si>
  <si>
    <t xml:space="preserve">    从政府性基金预算调入</t>
  </si>
  <si>
    <t xml:space="preserve">      其中：从抗疫特别国债调入</t>
  </si>
  <si>
    <t xml:space="preserve">    从国有资本经营预算调入</t>
  </si>
  <si>
    <t xml:space="preserve">    从其他资金调入</t>
  </si>
  <si>
    <t xml:space="preserve">  地方政府一般债务转贷收入</t>
  </si>
  <si>
    <t xml:space="preserve">    地方政府新增一般债券转贷收入</t>
  </si>
  <si>
    <t xml:space="preserve">    再融资一般债券转贷收入</t>
  </si>
  <si>
    <t xml:space="preserve">  动用预算稳定调节基金</t>
  </si>
  <si>
    <t>支出总计</t>
  </si>
  <si>
    <t xml:space="preserve">附件4          </t>
  </si>
  <si>
    <t xml:space="preserve"> 2025年政府性基金预算调整表</t>
  </si>
  <si>
    <t>收    入</t>
  </si>
  <si>
    <t>支    出</t>
  </si>
  <si>
    <t>年预算数</t>
  </si>
  <si>
    <t>项  目</t>
  </si>
  <si>
    <t>一、国有土地使用权出让收入</t>
  </si>
  <si>
    <t>一、文化旅游体育与传媒支出</t>
  </si>
  <si>
    <t>二、彩票公益金收入</t>
  </si>
  <si>
    <t xml:space="preserve">    国家电影事业发展专项资金安排的支出</t>
  </si>
  <si>
    <t>三、城市基础设施配套费收入</t>
  </si>
  <si>
    <t xml:space="preserve">    旅游发展基金支出</t>
  </si>
  <si>
    <t>四、污水处理费收入</t>
  </si>
  <si>
    <t>二、城乡社区支出</t>
  </si>
  <si>
    <t>五、彩票发行机构和彩票销售机构的业务费用</t>
  </si>
  <si>
    <t xml:space="preserve">    国有土地使用权出让收入安排的支出</t>
  </si>
  <si>
    <t>六、其他政府性基金收入</t>
  </si>
  <si>
    <t xml:space="preserve">    国有土地收益基金安排的支出</t>
  </si>
  <si>
    <t>七、专项债务对应项目专项收入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</si>
  <si>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</si>
  <si>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</si>
  <si>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</si>
  <si>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政府性基金转移收入</t>
  </si>
  <si>
    <t xml:space="preserve">    棚户区改造专项债券收入安排的支出</t>
  </si>
  <si>
    <t xml:space="preserve">    政府性基金补助收入</t>
  </si>
  <si>
    <t xml:space="preserve">    超长期国债安排的支出</t>
  </si>
  <si>
    <t>三、资源勘探工业信息等支出</t>
  </si>
  <si>
    <t>政府性基金预算调入资金</t>
  </si>
  <si>
    <t xml:space="preserve">    制造业</t>
  </si>
  <si>
    <t xml:space="preserve">   其他调入政府性基金预算资金</t>
  </si>
  <si>
    <t>四、其他支出</t>
  </si>
  <si>
    <t xml:space="preserve">             其他调入资金</t>
  </si>
  <si>
    <t xml:space="preserve">    其他政府性基金及对应专项债务收入安排的支出</t>
  </si>
  <si>
    <t>地方政府专项债务转贷收入</t>
  </si>
  <si>
    <t xml:space="preserve">    彩票公益金安排的支出</t>
  </si>
  <si>
    <t xml:space="preserve">    地方政府新增专项债券转贷收入</t>
  </si>
  <si>
    <t xml:space="preserve">    超长期特别国债安排的其他支出</t>
  </si>
  <si>
    <t xml:space="preserve">    地方政府再融资专项债券转贷收入</t>
  </si>
  <si>
    <t>五、债务付息支出</t>
  </si>
  <si>
    <t xml:space="preserve">  政府性基金转移支付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</si>
  <si>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</si>
  <si>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</si>
  <si>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</si>
  <si>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</si>
  <si>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   地方政府新增专项债券还本支出（不含再融资债券还本）</t>
  </si>
  <si>
    <t xml:space="preserve">    地方政府再融资专项债券还本支出</t>
  </si>
  <si>
    <t xml:space="preserve">附件5            </t>
  </si>
  <si>
    <t>2025年国有资本经营预算调整表</t>
  </si>
  <si>
    <t>项    目</t>
  </si>
  <si>
    <t>一、利润收入</t>
  </si>
  <si>
    <r>
      <rPr>
        <sz val="11"/>
        <color rgb="FF000000"/>
        <rFont val="宋体"/>
        <charset val="134"/>
      </rPr>
      <t>一</t>
    </r>
    <r>
      <rPr>
        <sz val="11"/>
        <color indexed="8"/>
        <rFont val="宋体"/>
        <charset val="134"/>
      </rPr>
      <t>、解决历史遗留问题及改革成本支出</t>
    </r>
  </si>
  <si>
    <t>二、股息、红利收入</t>
  </si>
  <si>
    <t xml:space="preserve">         国有企业退休人员社会化管理补助支出</t>
  </si>
  <si>
    <t>三、产权转让收入</t>
  </si>
  <si>
    <t>二、国有企业资本金注入</t>
  </si>
  <si>
    <t xml:space="preserve">    国有股权、股份转让收入</t>
  </si>
  <si>
    <t>三、国有企业公益性补贴</t>
  </si>
  <si>
    <t>四、清算收入</t>
  </si>
  <si>
    <t>四、其他国有资本经营预算支出</t>
  </si>
  <si>
    <t>五、其他国有资本经营预算收入</t>
  </si>
  <si>
    <t>本年支出合计</t>
  </si>
  <si>
    <t>本年收入合计</t>
  </si>
  <si>
    <t xml:space="preserve">      国有资本经营预算调出资金</t>
  </si>
  <si>
    <t xml:space="preserve">     国有资本经营预算转移支付收入</t>
  </si>
  <si>
    <t xml:space="preserve">      国有资本经营预算年终结余</t>
  </si>
  <si>
    <t xml:space="preserve">    上年结转收入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</si>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</sst>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;[Red]\-0\ ;"/>
    <numFmt numFmtId="178" formatCode="0_ "/>
    <numFmt numFmtId="179" formatCode="#,##0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黑体"/>
      <charset val="134"/>
    </font>
    <font>
      <b/>
      <sz val="14"/>
      <name val="黑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u/>
      <sz val="11"/>
      <color indexed="12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30"/>
      <name val="宋体"/>
      <charset val="134"/>
    </font>
    <font>
      <sz val="10"/>
      <name val="Helv"/>
      <charset val="0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9" fillId="0" borderId="0">
      <alignment vertical="center"/>
    </xf>
    <xf numFmtId="0" fontId="35" fillId="40" borderId="0" applyNumberFormat="0" applyBorder="0" applyAlignment="0" applyProtection="0"/>
    <xf numFmtId="0" fontId="36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/>
    <xf numFmtId="0" fontId="34" fillId="44" borderId="0" applyNumberFormat="0" applyBorder="0" applyAlignment="0" applyProtection="0"/>
    <xf numFmtId="0" fontId="35" fillId="3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5" fillId="45" borderId="0" applyNumberFormat="0" applyBorder="0" applyAlignment="0" applyProtection="0"/>
    <xf numFmtId="0" fontId="38" fillId="0" borderId="0" applyNumberFormat="0" applyFill="0" applyBorder="0" applyAlignment="0" applyProtection="0"/>
    <xf numFmtId="0" fontId="1" fillId="0" borderId="0"/>
    <xf numFmtId="0" fontId="10" fillId="47" borderId="0" applyNumberFormat="0" applyBorder="0" applyAlignment="0" applyProtection="0"/>
    <xf numFmtId="0" fontId="0" fillId="0" borderId="0">
      <alignment vertical="center"/>
    </xf>
    <xf numFmtId="0" fontId="39" fillId="44" borderId="0" applyNumberFormat="0" applyBorder="0" applyAlignment="0" applyProtection="0">
      <alignment vertical="center"/>
    </xf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/>
  </cellStyleXfs>
  <cellXfs count="118">
    <xf numFmtId="0" fontId="0" fillId="0" borderId="0" xfId="0">
      <alignment vertical="center"/>
    </xf>
    <xf numFmtId="0" fontId="1" fillId="0" borderId="0" xfId="74" applyFont="1" applyFill="1" applyAlignment="1">
      <alignment vertical="center"/>
    </xf>
    <xf numFmtId="0" fontId="2" fillId="0" borderId="0" xfId="74" applyFont="1" applyFill="1" applyAlignment="1">
      <alignment vertical="center"/>
    </xf>
    <xf numFmtId="0" fontId="2" fillId="0" borderId="0" xfId="74" applyFont="1" applyFill="1" applyAlignment="1">
      <alignment horizontal="center" vertical="center"/>
    </xf>
    <xf numFmtId="0" fontId="3" fillId="0" borderId="0" xfId="74" applyFont="1" applyFill="1" applyAlignment="1">
      <alignment vertical="center"/>
    </xf>
    <xf numFmtId="0" fontId="1" fillId="0" borderId="0" xfId="74" applyFont="1" applyFill="1" applyAlignment="1">
      <alignment vertical="center" wrapText="1"/>
    </xf>
    <xf numFmtId="0" fontId="1" fillId="0" borderId="0" xfId="74" applyFont="1" applyFill="1" applyAlignment="1">
      <alignment horizontal="center" vertical="center"/>
    </xf>
    <xf numFmtId="0" fontId="4" fillId="0" borderId="0" xfId="74" applyFont="1" applyFill="1" applyAlignment="1">
      <alignment horizontal="left" vertical="center" wrapText="1"/>
    </xf>
    <xf numFmtId="0" fontId="5" fillId="0" borderId="0" xfId="74" applyFont="1" applyFill="1" applyAlignment="1">
      <alignment horizontal="center" vertical="center" wrapText="1"/>
    </xf>
    <xf numFmtId="31" fontId="3" fillId="0" borderId="0" xfId="0" applyNumberFormat="1" applyFont="1" applyFill="1" applyBorder="1" applyAlignment="1">
      <alignment horizontal="left" wrapText="1"/>
    </xf>
    <xf numFmtId="176" fontId="3" fillId="0" borderId="0" xfId="74" applyNumberFormat="1" applyFont="1" applyFill="1" applyAlignment="1">
      <alignment horizontal="center" vertical="center"/>
    </xf>
    <xf numFmtId="0" fontId="3" fillId="0" borderId="0" xfId="74" applyFont="1" applyFill="1" applyAlignment="1">
      <alignment horizontal="right" vertical="center"/>
    </xf>
    <xf numFmtId="0" fontId="6" fillId="0" borderId="1" xfId="74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 wrapText="1"/>
    </xf>
    <xf numFmtId="0" fontId="6" fillId="0" borderId="3" xfId="74" applyFont="1" applyFill="1" applyBorder="1" applyAlignment="1">
      <alignment horizontal="center" vertical="center" wrapText="1"/>
    </xf>
    <xf numFmtId="0" fontId="6" fillId="0" borderId="1" xfId="74" applyFont="1" applyFill="1" applyBorder="1" applyAlignment="1">
      <alignment horizontal="center" vertical="center"/>
    </xf>
    <xf numFmtId="0" fontId="6" fillId="0" borderId="2" xfId="74" applyFont="1" applyFill="1" applyBorder="1" applyAlignment="1">
      <alignment horizontal="center" vertical="center"/>
    </xf>
    <xf numFmtId="0" fontId="6" fillId="0" borderId="3" xfId="74" applyFont="1" applyFill="1" applyBorder="1" applyAlignment="1">
      <alignment horizontal="center" vertical="center"/>
    </xf>
    <xf numFmtId="0" fontId="6" fillId="0" borderId="4" xfId="79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4" xfId="74" applyFont="1" applyFill="1" applyBorder="1" applyAlignment="1">
      <alignment horizontal="center" vertical="center" wrapText="1"/>
    </xf>
    <xf numFmtId="0" fontId="6" fillId="0" borderId="4" xfId="79" applyNumberFormat="1" applyFont="1" applyFill="1" applyBorder="1" applyAlignment="1" applyProtection="1">
      <alignment horizontal="center" vertical="center" shrinkToFit="1"/>
      <protection locked="0"/>
    </xf>
    <xf numFmtId="0" fontId="3" fillId="0" borderId="4" xfId="80" applyFont="1" applyFill="1" applyBorder="1" applyAlignment="1">
      <alignment vertical="center" wrapText="1"/>
    </xf>
    <xf numFmtId="0" fontId="3" fillId="0" borderId="4" xfId="74" applyFont="1" applyFill="1" applyBorder="1" applyAlignment="1">
      <alignment horizontal="center" vertical="center"/>
    </xf>
    <xf numFmtId="0" fontId="7" fillId="2" borderId="4" xfId="67" applyFont="1" applyFill="1" applyBorder="1" applyAlignment="1">
      <alignment vertical="center" wrapText="1"/>
    </xf>
    <xf numFmtId="0" fontId="8" fillId="0" borderId="5" xfId="74" applyFont="1" applyFill="1" applyBorder="1" applyAlignment="1">
      <alignment horizontal="center" vertical="center"/>
    </xf>
    <xf numFmtId="0" fontId="3" fillId="0" borderId="0" xfId="74" applyFont="1" applyFill="1" applyAlignment="1">
      <alignment vertical="center" wrapText="1"/>
    </xf>
    <xf numFmtId="0" fontId="9" fillId="2" borderId="4" xfId="67" applyFont="1" applyFill="1" applyBorder="1" applyAlignment="1">
      <alignment vertical="center" wrapText="1"/>
    </xf>
    <xf numFmtId="3" fontId="3" fillId="0" borderId="4" xfId="74" applyNumberFormat="1" applyFont="1" applyFill="1" applyBorder="1" applyAlignment="1">
      <alignment horizontal="center" vertical="center"/>
    </xf>
    <xf numFmtId="0" fontId="8" fillId="0" borderId="4" xfId="80" applyFont="1" applyFill="1" applyBorder="1" applyAlignment="1">
      <alignment horizontal="left" vertical="center" wrapText="1"/>
    </xf>
    <xf numFmtId="0" fontId="8" fillId="0" borderId="4" xfId="80" applyFont="1" applyFill="1" applyBorder="1" applyAlignment="1">
      <alignment horizontal="center" vertical="center" wrapText="1"/>
    </xf>
    <xf numFmtId="0" fontId="8" fillId="0" borderId="4" xfId="77" applyFont="1" applyFill="1" applyBorder="1" applyAlignment="1">
      <alignment vertical="center" wrapText="1"/>
    </xf>
    <xf numFmtId="0" fontId="3" fillId="2" borderId="4" xfId="67" applyFont="1" applyFill="1" applyBorder="1" applyAlignment="1">
      <alignment vertical="center" wrapText="1"/>
    </xf>
    <xf numFmtId="0" fontId="8" fillId="0" borderId="4" xfId="74" applyFont="1" applyFill="1" applyBorder="1" applyAlignment="1">
      <alignment horizontal="center" vertical="center"/>
    </xf>
    <xf numFmtId="0" fontId="3" fillId="0" borderId="4" xfId="77" applyFont="1" applyFill="1" applyBorder="1" applyAlignment="1">
      <alignment vertical="center" wrapText="1"/>
    </xf>
    <xf numFmtId="0" fontId="3" fillId="0" borderId="4" xfId="74" applyFont="1" applyFill="1" applyBorder="1" applyAlignment="1">
      <alignment vertical="center"/>
    </xf>
    <xf numFmtId="0" fontId="8" fillId="0" borderId="4" xfId="77" applyFont="1" applyFill="1" applyBorder="1" applyAlignment="1">
      <alignment horizontal="left" vertical="center" wrapText="1"/>
    </xf>
    <xf numFmtId="0" fontId="8" fillId="0" borderId="4" xfId="74" applyNumberFormat="1" applyFont="1" applyFill="1" applyBorder="1" applyAlignment="1">
      <alignment horizontal="center" vertical="center"/>
    </xf>
    <xf numFmtId="0" fontId="4" fillId="0" borderId="0" xfId="74" applyFont="1" applyFill="1" applyAlignment="1">
      <alignment horizontal="left" vertical="center"/>
    </xf>
    <xf numFmtId="0" fontId="5" fillId="0" borderId="0" xfId="74" applyFont="1" applyFill="1" applyAlignment="1">
      <alignment horizontal="center" vertical="center"/>
    </xf>
    <xf numFmtId="0" fontId="3" fillId="0" borderId="0" xfId="74" applyFont="1" applyFill="1" applyAlignment="1">
      <alignment horizontal="center" vertical="center"/>
    </xf>
    <xf numFmtId="0" fontId="6" fillId="0" borderId="4" xfId="74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3" fontId="3" fillId="0" borderId="4" xfId="74" applyNumberFormat="1" applyFont="1" applyFill="1" applyBorder="1" applyAlignment="1" applyProtection="1">
      <alignment vertical="center" wrapText="1"/>
    </xf>
    <xf numFmtId="3" fontId="3" fillId="0" borderId="4" xfId="74" applyNumberFormat="1" applyFont="1" applyFill="1" applyBorder="1" applyAlignment="1" applyProtection="1">
      <alignment horizontal="left" vertical="center" wrapText="1"/>
    </xf>
    <xf numFmtId="0" fontId="8" fillId="0" borderId="4" xfId="74" applyFont="1" applyFill="1" applyBorder="1" applyAlignment="1">
      <alignment horizontal="distributed" vertical="center" wrapText="1"/>
    </xf>
    <xf numFmtId="0" fontId="8" fillId="0" borderId="4" xfId="74" applyFont="1" applyFill="1" applyBorder="1" applyAlignment="1">
      <alignment vertical="center" wrapText="1"/>
    </xf>
    <xf numFmtId="0" fontId="3" fillId="0" borderId="4" xfId="74" applyFont="1" applyFill="1" applyBorder="1" applyAlignment="1">
      <alignment vertical="center" wrapText="1"/>
    </xf>
    <xf numFmtId="0" fontId="3" fillId="0" borderId="4" xfId="74" applyFont="1" applyFill="1" applyBorder="1" applyAlignment="1">
      <alignment horizontal="left" vertical="center" wrapText="1"/>
    </xf>
    <xf numFmtId="1" fontId="8" fillId="0" borderId="4" xfId="74" applyNumberFormat="1" applyFont="1" applyFill="1" applyBorder="1" applyAlignment="1" applyProtection="1">
      <alignment vertical="center" wrapText="1"/>
      <protection locked="0"/>
    </xf>
    <xf numFmtId="1" fontId="3" fillId="0" borderId="4" xfId="75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center"/>
      <protection locked="0"/>
    </xf>
    <xf numFmtId="31" fontId="3" fillId="0" borderId="6" xfId="0" applyNumberFormat="1" applyFont="1" applyFill="1" applyBorder="1" applyAlignment="1">
      <alignment wrapText="1"/>
    </xf>
    <xf numFmtId="176" fontId="3" fillId="0" borderId="6" xfId="0" applyNumberFormat="1" applyFont="1" applyFill="1" applyBorder="1" applyAlignment="1">
      <alignment horizontal="center" vertical="center" wrapText="1"/>
    </xf>
    <xf numFmtId="31" fontId="3" fillId="0" borderId="6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right" wrapText="1"/>
    </xf>
    <xf numFmtId="0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/>
      <protection locked="0"/>
    </xf>
    <xf numFmtId="0" fontId="8" fillId="0" borderId="4" xfId="0" applyNumberFormat="1" applyFont="1" applyFill="1" applyBorder="1" applyAlignment="1" applyProtection="1">
      <alignment horizontal="center" vertical="center"/>
      <protection locked="0"/>
    </xf>
    <xf numFmtId="1" fontId="8" fillId="0" borderId="4" xfId="0" applyNumberFormat="1" applyFont="1" applyFill="1" applyBorder="1" applyAlignment="1" applyProtection="1">
      <alignment vertical="center"/>
      <protection locked="0"/>
    </xf>
    <xf numFmtId="1" fontId="8" fillId="0" borderId="4" xfId="0" applyNumberFormat="1" applyFont="1" applyFill="1" applyBorder="1" applyAlignment="1" applyProtection="1">
      <alignment horizontal="center" vertical="center"/>
      <protection locked="0"/>
    </xf>
    <xf numFmtId="1" fontId="3" fillId="0" borderId="4" xfId="0" applyNumberFormat="1" applyFont="1" applyFill="1" applyBorder="1" applyAlignment="1" applyProtection="1">
      <alignment horizontal="left" vertical="center"/>
      <protection locked="0"/>
    </xf>
    <xf numFmtId="1" fontId="3" fillId="0" borderId="4" xfId="0" applyNumberFormat="1" applyFont="1" applyFill="1" applyBorder="1" applyAlignment="1" applyProtection="1">
      <alignment horizontal="center" vertical="center"/>
      <protection locked="0"/>
    </xf>
    <xf numFmtId="1" fontId="8" fillId="0" borderId="4" xfId="0" applyNumberFormat="1" applyFont="1" applyFill="1" applyBorder="1" applyAlignment="1" applyProtection="1">
      <alignment horizontal="left" vertical="center"/>
      <protection locked="0"/>
    </xf>
    <xf numFmtId="1" fontId="11" fillId="0" borderId="4" xfId="0" applyNumberFormat="1" applyFont="1" applyFill="1" applyBorder="1" applyAlignment="1" applyProtection="1">
      <alignment horizontal="center" vertical="center"/>
      <protection locked="0"/>
    </xf>
    <xf numFmtId="1" fontId="3" fillId="0" borderId="4" xfId="0" applyNumberFormat="1" applyFont="1" applyFill="1" applyBorder="1" applyAlignment="1" applyProtection="1">
      <alignment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4" xfId="0" applyNumberFormat="1" applyFont="1" applyFill="1" applyBorder="1" applyAlignment="1" applyProtection="1">
      <alignment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vertical="center"/>
      <protection locked="0"/>
    </xf>
    <xf numFmtId="3" fontId="3" fillId="0" borderId="4" xfId="0" applyNumberFormat="1" applyFont="1" applyFill="1" applyBorder="1" applyAlignment="1" applyProtection="1">
      <alignment vertical="center"/>
      <protection locked="0"/>
    </xf>
    <xf numFmtId="3" fontId="3" fillId="0" borderId="4" xfId="0" applyNumberFormat="1" applyFont="1" applyFill="1" applyBorder="1" applyAlignment="1" applyProtection="1">
      <alignment horizontal="center" vertical="center"/>
      <protection locked="0"/>
    </xf>
    <xf numFmtId="3" fontId="3" fillId="0" borderId="4" xfId="0" applyNumberFormat="1" applyFont="1" applyFill="1" applyBorder="1" applyAlignment="1" applyProtection="1">
      <alignment vertical="center" wrapText="1"/>
      <protection locked="0"/>
    </xf>
    <xf numFmtId="0" fontId="3" fillId="0" borderId="4" xfId="0" applyNumberFormat="1" applyFont="1" applyFill="1" applyBorder="1" applyAlignment="1" applyProtection="1">
      <alignment vertical="center" wrapText="1"/>
      <protection locked="0"/>
    </xf>
    <xf numFmtId="3" fontId="8" fillId="0" borderId="4" xfId="0" applyNumberFormat="1" applyFont="1" applyFill="1" applyBorder="1" applyAlignment="1" applyProtection="1">
      <alignment vertical="center"/>
      <protection locked="0"/>
    </xf>
    <xf numFmtId="0" fontId="8" fillId="0" borderId="4" xfId="0" applyNumberFormat="1" applyFont="1" applyFill="1" applyBorder="1" applyAlignment="1" applyProtection="1">
      <alignment vertical="center" wrapText="1"/>
      <protection locked="0"/>
    </xf>
    <xf numFmtId="3" fontId="8" fillId="0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NumberFormat="1" applyFont="1" applyFill="1" applyBorder="1" applyAlignment="1" applyProtection="1">
      <alignment horizontal="distributed" vertical="center" indent="2"/>
      <protection locked="0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177" fontId="12" fillId="0" borderId="4" xfId="0" applyNumberFormat="1" applyFont="1" applyFill="1" applyBorder="1" applyAlignment="1">
      <alignment horizontal="center" vertical="center" shrinkToFit="1"/>
    </xf>
    <xf numFmtId="1" fontId="11" fillId="2" borderId="4" xfId="0" applyNumberFormat="1" applyFont="1" applyFill="1" applyBorder="1" applyAlignment="1">
      <alignment horizontal="center" vertical="center"/>
    </xf>
    <xf numFmtId="178" fontId="3" fillId="0" borderId="4" xfId="69" applyNumberFormat="1" applyFont="1" applyFill="1" applyBorder="1" applyAlignment="1">
      <alignment horizontal="center" vertical="center"/>
    </xf>
    <xf numFmtId="179" fontId="3" fillId="0" borderId="4" xfId="69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179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6" fillId="0" borderId="0" xfId="67" applyFont="1" applyFill="1" applyAlignment="1">
      <alignment horizontal="left" vertical="center"/>
    </xf>
    <xf numFmtId="0" fontId="5" fillId="0" borderId="0" xfId="67" applyFont="1" applyFill="1" applyAlignment="1">
      <alignment horizontal="center" vertical="center"/>
    </xf>
    <xf numFmtId="31" fontId="3" fillId="0" borderId="0" xfId="67" applyNumberFormat="1" applyFont="1" applyFill="1" applyAlignment="1">
      <alignment horizontal="left" vertical="center" wrapText="1"/>
    </xf>
    <xf numFmtId="176" fontId="3" fillId="0" borderId="6" xfId="67" applyNumberFormat="1" applyFont="1" applyFill="1" applyBorder="1" applyAlignment="1">
      <alignment vertical="center"/>
    </xf>
    <xf numFmtId="178" fontId="3" fillId="0" borderId="0" xfId="67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 wrapText="1"/>
    </xf>
    <xf numFmtId="0" fontId="6" fillId="0" borderId="4" xfId="67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4" fillId="0" borderId="4" xfId="0" applyFont="1" applyFill="1" applyBorder="1" applyAlignment="1">
      <alignment horizontal="left" vertical="center"/>
    </xf>
    <xf numFmtId="178" fontId="3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/>
    </xf>
    <xf numFmtId="177" fontId="3" fillId="2" borderId="4" xfId="67" applyNumberFormat="1" applyFont="1" applyFill="1" applyBorder="1" applyAlignment="1" applyProtection="1">
      <alignment horizontal="center" vertical="center" shrinkToFit="1"/>
      <protection locked="0"/>
    </xf>
    <xf numFmtId="178" fontId="3" fillId="0" borderId="4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2 - 40%" xfId="49"/>
    <cellStyle name="Accent2 - 20% 2" xfId="50"/>
    <cellStyle name="Accent2 - 60%" xfId="51"/>
    <cellStyle name="Accent1 - 40% 2" xfId="52"/>
    <cellStyle name="Accent6 3" xfId="53"/>
    <cellStyle name="Accent1 2" xfId="54"/>
    <cellStyle name="常规_2018年预算调整表12.24(不得以修改报闽侯上会定稿)_2019年项目调整表最新2019.11.7（基金修改） 2" xfId="55"/>
    <cellStyle name="Accent1 - 60% 2" xfId="56"/>
    <cellStyle name="差_2019年项目调整表最新2019.11.21修改1" xfId="57"/>
    <cellStyle name="Accent2" xfId="58"/>
    <cellStyle name="超链接 2" xfId="59"/>
    <cellStyle name="Accent5 2" xfId="60"/>
    <cellStyle name="Accent3 - 40%" xfId="61"/>
    <cellStyle name="Accent3 - 60%" xfId="62"/>
    <cellStyle name="Accent6 - 40%" xfId="63"/>
    <cellStyle name="Accent5 - 20%" xfId="64"/>
    <cellStyle name="Accent6 - 60%" xfId="65"/>
    <cellStyle name="表标题" xfId="66"/>
    <cellStyle name="常规 2" xfId="67"/>
    <cellStyle name="强调 3" xfId="68"/>
    <cellStyle name="常规 22" xfId="69"/>
    <cellStyle name="好_2019年项目调整表最新2019.11.21李晓成" xfId="70"/>
    <cellStyle name="强调 1" xfId="71"/>
    <cellStyle name="强调 2" xfId="72"/>
    <cellStyle name="超链接 3" xfId="73"/>
    <cellStyle name="常规_01省级" xfId="74"/>
    <cellStyle name="常规_4-钢城 2" xfId="75"/>
    <cellStyle name="常规 100" xfId="76"/>
    <cellStyle name="常规_表262014年山东省社会保险基金预算收支草案表（1月3日）" xfId="77"/>
    <cellStyle name="常规_2015年国资预算表（报预算处2）" xfId="78"/>
    <cellStyle name="常规_11月小本" xfId="79"/>
    <cellStyle name="常规_2012年国有资本经营预算报表（只含山东省本级报省人代会审议2） 2" xfId="80"/>
    <cellStyle name="_ET_STYLE_NoName_00_" xfId="8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22320;&#26041;&#36130;&#25919;&#39044;&#31639;&#34920;&#65288;&#37124;&#22478;&#21439;&#23450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2"/>
  <sheetViews>
    <sheetView topLeftCell="A11" workbookViewId="0">
      <selection activeCell="B8" sqref="B8"/>
    </sheetView>
  </sheetViews>
  <sheetFormatPr defaultColWidth="9" defaultRowHeight="13.5"/>
  <cols>
    <col min="1" max="1" width="31.75" style="101" customWidth="1"/>
    <col min="2" max="2" width="16.375" style="85" customWidth="1"/>
    <col min="3" max="3" width="13.625" style="85" customWidth="1"/>
    <col min="4" max="4" width="14.75" style="85" customWidth="1"/>
    <col min="5" max="5" width="13.75" style="85"/>
    <col min="6" max="16371" width="9" style="85"/>
    <col min="16373" max="16384" width="9" style="85"/>
  </cols>
  <sheetData>
    <row r="1" s="85" customFormat="1" ht="14.25" spans="1:4 16377:16384">
      <c r="A1" s="102" t="s">
        <v>0</v>
      </c>
      <c r="B1" s="102"/>
      <c r="C1" s="102"/>
      <c r="D1" s="102"/>
    </row>
    <row r="2" s="85" customFormat="1" ht="18.75" spans="1:4 16377:16384">
      <c r="A2" s="103" t="s">
        <v>1</v>
      </c>
      <c r="B2" s="103"/>
      <c r="C2" s="103"/>
      <c r="D2" s="103"/>
    </row>
    <row r="3" s="85" customFormat="1" ht="22" customHeight="1" spans="1:4 16377:16384">
      <c r="A3" s="104"/>
      <c r="B3" s="105">
        <v>46020</v>
      </c>
      <c r="C3" s="106"/>
      <c r="D3" s="107" t="s">
        <v>2</v>
      </c>
    </row>
    <row r="4" s="85" customFormat="1" ht="19" customHeight="1" spans="1:4 16377:16384">
      <c r="A4" s="108" t="s">
        <v>3</v>
      </c>
      <c r="B4" s="109" t="s">
        <v>4</v>
      </c>
      <c r="C4" s="110" t="s">
        <v>5</v>
      </c>
      <c r="D4" s="110" t="s">
        <v>6</v>
      </c>
      <c r="XEW4" s="111"/>
      <c r="XEX4" s="111"/>
      <c r="XEY4" s="111"/>
      <c r="XEZ4" s="111"/>
      <c r="XFA4" s="111"/>
      <c r="XFB4" s="111"/>
      <c r="XFC4" s="111"/>
      <c r="XFD4" s="111"/>
    </row>
    <row r="5" s="85" customFormat="1" ht="24" customHeight="1" spans="1:4 16377:16384">
      <c r="A5" s="112" t="s">
        <v>7</v>
      </c>
      <c r="B5" s="99">
        <f>SUM(B6:B20)</f>
        <v>133014</v>
      </c>
      <c r="C5" s="99">
        <f>SUM(C6:C20)</f>
        <v>-16637</v>
      </c>
      <c r="D5" s="113">
        <f>SUM(D6:D20)</f>
        <v>116377</v>
      </c>
      <c r="XEW5" s="111"/>
      <c r="XEX5" s="111"/>
      <c r="XEY5" s="111"/>
      <c r="XEZ5" s="111"/>
      <c r="XFA5" s="111"/>
      <c r="XFB5" s="111"/>
      <c r="XFC5" s="111"/>
      <c r="XFD5" s="111"/>
    </row>
    <row r="6" s="85" customFormat="1" ht="19" customHeight="1" spans="1:4 16377:16384">
      <c r="A6" s="114" t="s">
        <v>8</v>
      </c>
      <c r="B6" s="115">
        <v>51476</v>
      </c>
      <c r="C6" s="99">
        <f>D6-B6</f>
        <v>-11830</v>
      </c>
      <c r="D6" s="116">
        <v>39646</v>
      </c>
      <c r="XEW6" s="111"/>
      <c r="XEX6" s="111"/>
      <c r="XEY6" s="111"/>
      <c r="XEZ6" s="111"/>
      <c r="XFA6" s="111"/>
      <c r="XFB6" s="111"/>
      <c r="XFC6" s="111"/>
      <c r="XFD6" s="111"/>
    </row>
    <row r="7" s="85" customFormat="1" ht="19" customHeight="1" spans="1:4 16377:16384">
      <c r="A7" s="114" t="s">
        <v>9</v>
      </c>
      <c r="B7" s="115">
        <v>9339</v>
      </c>
      <c r="C7" s="99">
        <f>D7-B7</f>
        <v>591</v>
      </c>
      <c r="D7" s="116">
        <v>9930</v>
      </c>
      <c r="XEW7" s="111"/>
      <c r="XEX7" s="111"/>
      <c r="XEY7" s="111"/>
      <c r="XEZ7" s="111"/>
      <c r="XFA7" s="111"/>
      <c r="XFB7" s="111"/>
      <c r="XFC7" s="111"/>
      <c r="XFD7" s="111"/>
    </row>
    <row r="8" s="85" customFormat="1" ht="19" customHeight="1" spans="1:4 16377:16384">
      <c r="A8" s="114" t="s">
        <v>10</v>
      </c>
      <c r="B8" s="115">
        <v>1634</v>
      </c>
      <c r="C8" s="99">
        <f t="shared" ref="C8:C20" si="0">D8-B8</f>
        <v>1802</v>
      </c>
      <c r="D8" s="116">
        <v>3436</v>
      </c>
      <c r="XEW8" s="111"/>
      <c r="XEX8" s="111"/>
      <c r="XEY8" s="111"/>
      <c r="XEZ8" s="111"/>
      <c r="XFA8" s="111"/>
      <c r="XFB8" s="111"/>
      <c r="XFC8" s="111"/>
      <c r="XFD8" s="111"/>
    </row>
    <row r="9" s="85" customFormat="1" ht="19" customHeight="1" spans="1:4 16377:16384">
      <c r="A9" s="114" t="s">
        <v>11</v>
      </c>
      <c r="B9" s="115">
        <v>2424</v>
      </c>
      <c r="C9" s="99">
        <f t="shared" si="0"/>
        <v>5405</v>
      </c>
      <c r="D9" s="116">
        <v>7829</v>
      </c>
      <c r="XEW9" s="111"/>
      <c r="XEX9" s="111"/>
      <c r="XEY9" s="111"/>
      <c r="XEZ9" s="111"/>
      <c r="XFA9" s="111"/>
      <c r="XFB9" s="111"/>
      <c r="XFC9" s="111"/>
      <c r="XFD9" s="111"/>
    </row>
    <row r="10" s="85" customFormat="1" ht="19" customHeight="1" spans="1:4 16377:16384">
      <c r="A10" s="114" t="s">
        <v>12</v>
      </c>
      <c r="B10" s="115">
        <v>4593</v>
      </c>
      <c r="C10" s="99">
        <f t="shared" si="0"/>
        <v>-990</v>
      </c>
      <c r="D10" s="116">
        <v>3603</v>
      </c>
      <c r="XEW10" s="111"/>
      <c r="XEX10" s="111"/>
      <c r="XEY10" s="111"/>
      <c r="XEZ10" s="111"/>
      <c r="XFA10" s="111"/>
      <c r="XFB10" s="111"/>
      <c r="XFC10" s="111"/>
      <c r="XFD10" s="111"/>
    </row>
    <row r="11" s="85" customFormat="1" ht="19" customHeight="1" spans="1:4 16377:16384">
      <c r="A11" s="114" t="s">
        <v>13</v>
      </c>
      <c r="B11" s="115">
        <v>5620</v>
      </c>
      <c r="C11" s="99">
        <f t="shared" si="0"/>
        <v>1555</v>
      </c>
      <c r="D11" s="116">
        <v>7175</v>
      </c>
      <c r="XEW11" s="111"/>
      <c r="XEX11" s="111"/>
      <c r="XEY11" s="111"/>
      <c r="XEZ11" s="111"/>
      <c r="XFA11" s="111"/>
      <c r="XFB11" s="111"/>
      <c r="XFC11" s="111"/>
      <c r="XFD11" s="111"/>
    </row>
    <row r="12" s="85" customFormat="1" ht="19" customHeight="1" spans="1:4 16377:16384">
      <c r="A12" s="114" t="s">
        <v>14</v>
      </c>
      <c r="B12" s="115">
        <v>2372</v>
      </c>
      <c r="C12" s="99">
        <f t="shared" si="0"/>
        <v>79</v>
      </c>
      <c r="D12" s="116">
        <v>2451</v>
      </c>
      <c r="XEW12" s="111"/>
      <c r="XEX12" s="111"/>
      <c r="XEY12" s="111"/>
      <c r="XEZ12" s="111"/>
      <c r="XFA12" s="111"/>
      <c r="XFB12" s="111"/>
      <c r="XFC12" s="111"/>
      <c r="XFD12" s="111"/>
    </row>
    <row r="13" s="85" customFormat="1" ht="19" customHeight="1" spans="1:4 16377:16384">
      <c r="A13" s="114" t="s">
        <v>15</v>
      </c>
      <c r="B13" s="115">
        <v>19242</v>
      </c>
      <c r="C13" s="99">
        <f t="shared" si="0"/>
        <v>-2673</v>
      </c>
      <c r="D13" s="116">
        <v>16569</v>
      </c>
      <c r="XEW13" s="111"/>
      <c r="XEX13" s="111"/>
      <c r="XEY13" s="111"/>
      <c r="XEZ13" s="111"/>
      <c r="XFA13" s="111"/>
      <c r="XFB13" s="111"/>
      <c r="XFC13" s="111"/>
      <c r="XFD13" s="111"/>
    </row>
    <row r="14" s="85" customFormat="1" ht="19" customHeight="1" spans="1:4 16377:16384">
      <c r="A14" s="114" t="s">
        <v>16</v>
      </c>
      <c r="B14" s="115">
        <v>4282</v>
      </c>
      <c r="C14" s="99">
        <f t="shared" si="0"/>
        <v>4362</v>
      </c>
      <c r="D14" s="116">
        <v>8644</v>
      </c>
      <c r="XEW14" s="111"/>
      <c r="XEX14" s="111"/>
      <c r="XEY14" s="111"/>
      <c r="XEZ14" s="111"/>
      <c r="XFA14" s="111"/>
      <c r="XFB14" s="111"/>
      <c r="XFC14" s="111"/>
      <c r="XFD14" s="111"/>
    </row>
    <row r="15" s="85" customFormat="1" ht="19" customHeight="1" spans="1:4 16377:16384">
      <c r="A15" s="114" t="s">
        <v>17</v>
      </c>
      <c r="B15" s="115">
        <v>4150</v>
      </c>
      <c r="C15" s="99">
        <f t="shared" si="0"/>
        <v>-1181</v>
      </c>
      <c r="D15" s="116">
        <v>2969</v>
      </c>
      <c r="XEW15" s="111"/>
      <c r="XEX15" s="111"/>
      <c r="XEY15" s="111"/>
      <c r="XEZ15" s="111"/>
      <c r="XFA15" s="111"/>
      <c r="XFB15" s="111"/>
      <c r="XFC15" s="111"/>
      <c r="XFD15" s="111"/>
    </row>
    <row r="16" s="85" customFormat="1" ht="19" customHeight="1" spans="1:4 16377:16384">
      <c r="A16" s="114" t="s">
        <v>18</v>
      </c>
      <c r="B16" s="115">
        <v>14984</v>
      </c>
      <c r="C16" s="99">
        <f t="shared" si="0"/>
        <v>-7834</v>
      </c>
      <c r="D16" s="116">
        <v>7150</v>
      </c>
      <c r="XEW16" s="111"/>
      <c r="XEX16" s="111"/>
      <c r="XEY16" s="111"/>
      <c r="XEZ16" s="111"/>
      <c r="XFA16" s="111"/>
      <c r="XFB16" s="111"/>
      <c r="XFC16" s="111"/>
      <c r="XFD16" s="111"/>
    </row>
    <row r="17" s="85" customFormat="1" ht="19" customHeight="1" spans="1:4 16377:16384">
      <c r="A17" s="114" t="s">
        <v>19</v>
      </c>
      <c r="B17" s="115">
        <v>12417</v>
      </c>
      <c r="C17" s="99">
        <f t="shared" si="0"/>
        <v>-6178</v>
      </c>
      <c r="D17" s="116">
        <v>6239</v>
      </c>
      <c r="XEW17" s="111"/>
      <c r="XEX17" s="111"/>
      <c r="XEY17" s="111"/>
      <c r="XEZ17" s="111"/>
      <c r="XFA17" s="111"/>
      <c r="XFB17" s="111"/>
      <c r="XFC17" s="111"/>
      <c r="XFD17" s="111"/>
    </row>
    <row r="18" s="85" customFormat="1" ht="19" customHeight="1" spans="1:4 16377:16384">
      <c r="A18" s="114" t="s">
        <v>20</v>
      </c>
      <c r="B18" s="99"/>
      <c r="C18" s="99">
        <f t="shared" si="0"/>
        <v>0</v>
      </c>
      <c r="D18" s="116"/>
      <c r="XEW18" s="111"/>
      <c r="XEX18" s="111"/>
      <c r="XEY18" s="111"/>
      <c r="XEZ18" s="111"/>
      <c r="XFA18" s="111"/>
      <c r="XFB18" s="111"/>
      <c r="XFC18" s="111"/>
      <c r="XFD18" s="111"/>
    </row>
    <row r="19" s="85" customFormat="1" ht="19" customHeight="1" spans="1:4 16377:16384">
      <c r="A19" s="114" t="s">
        <v>21</v>
      </c>
      <c r="B19" s="99">
        <v>481</v>
      </c>
      <c r="C19" s="99">
        <f t="shared" si="0"/>
        <v>255</v>
      </c>
      <c r="D19" s="116">
        <v>736</v>
      </c>
      <c r="XEW19" s="111"/>
      <c r="XEX19" s="111"/>
      <c r="XEY19" s="111"/>
      <c r="XEZ19" s="111"/>
      <c r="XFA19" s="111"/>
      <c r="XFB19" s="111"/>
      <c r="XFC19" s="111"/>
      <c r="XFD19" s="111"/>
    </row>
    <row r="20" s="85" customFormat="1" ht="19" customHeight="1" spans="1:4 16377:16384">
      <c r="A20" s="114" t="s">
        <v>22</v>
      </c>
      <c r="B20" s="99"/>
      <c r="C20" s="99">
        <f t="shared" si="0"/>
        <v>0</v>
      </c>
      <c r="D20" s="113"/>
      <c r="XEW20" s="111"/>
      <c r="XEX20" s="111"/>
      <c r="XEY20" s="111"/>
      <c r="XEZ20" s="111"/>
      <c r="XFA20" s="111"/>
      <c r="XFB20" s="111"/>
      <c r="XFC20" s="111"/>
      <c r="XFD20" s="111"/>
    </row>
    <row r="21" s="85" customFormat="1" ht="19" customHeight="1" spans="1:4 16377:16384">
      <c r="A21" s="112" t="s">
        <v>23</v>
      </c>
      <c r="B21" s="99">
        <f>SUM(B22:B29)</f>
        <v>56781</v>
      </c>
      <c r="C21" s="99">
        <f>SUM(C22:C29)</f>
        <v>16637</v>
      </c>
      <c r="D21" s="113">
        <f>SUM(D22:D29)</f>
        <v>73418</v>
      </c>
      <c r="XEW21" s="111"/>
      <c r="XEX21" s="111"/>
      <c r="XEY21" s="111"/>
      <c r="XEZ21" s="111"/>
      <c r="XFA21" s="111"/>
      <c r="XFB21" s="111"/>
      <c r="XFC21" s="111"/>
      <c r="XFD21" s="111"/>
    </row>
    <row r="22" s="85" customFormat="1" ht="19" customHeight="1" spans="1:4 16377:16384">
      <c r="A22" s="114" t="s">
        <v>24</v>
      </c>
      <c r="B22" s="115">
        <v>15140</v>
      </c>
      <c r="C22" s="99">
        <f>D22-B22</f>
        <v>-11191</v>
      </c>
      <c r="D22" s="113">
        <v>3949</v>
      </c>
      <c r="XEW22" s="111"/>
      <c r="XEX22" s="111"/>
      <c r="XEY22" s="111"/>
      <c r="XEZ22" s="111"/>
      <c r="XFA22" s="111"/>
      <c r="XFB22" s="111"/>
      <c r="XFC22" s="111"/>
      <c r="XFD22" s="111"/>
    </row>
    <row r="23" s="85" customFormat="1" ht="19" customHeight="1" spans="1:4 16377:16384">
      <c r="A23" s="114" t="s">
        <v>25</v>
      </c>
      <c r="B23" s="115">
        <v>4100</v>
      </c>
      <c r="C23" s="99">
        <f t="shared" ref="C23:C29" si="1">D23-B23</f>
        <v>-2202</v>
      </c>
      <c r="D23" s="113">
        <v>1898</v>
      </c>
      <c r="XEW23" s="111"/>
      <c r="XEX23" s="111"/>
      <c r="XEY23" s="111"/>
      <c r="XEZ23" s="111"/>
      <c r="XFA23" s="111"/>
      <c r="XFB23" s="111"/>
      <c r="XFC23" s="111"/>
      <c r="XFD23" s="111"/>
    </row>
    <row r="24" s="85" customFormat="1" ht="19" customHeight="1" spans="1:4 16377:16384">
      <c r="A24" s="114" t="s">
        <v>26</v>
      </c>
      <c r="B24" s="115">
        <v>10230</v>
      </c>
      <c r="C24" s="99">
        <f t="shared" si="1"/>
        <v>-4491</v>
      </c>
      <c r="D24" s="113">
        <v>5739</v>
      </c>
      <c r="XEW24" s="111"/>
      <c r="XEX24" s="111"/>
      <c r="XEY24" s="111"/>
      <c r="XEZ24" s="111"/>
      <c r="XFA24" s="111"/>
      <c r="XFB24" s="111"/>
      <c r="XFC24" s="111"/>
      <c r="XFD24" s="111"/>
    </row>
    <row r="25" s="85" customFormat="1" ht="19" customHeight="1" spans="1:4 16377:16384">
      <c r="A25" s="114" t="s">
        <v>27</v>
      </c>
      <c r="B25" s="115"/>
      <c r="C25" s="99">
        <f t="shared" si="1"/>
        <v>0</v>
      </c>
      <c r="D25" s="113"/>
      <c r="XEW25" s="111"/>
      <c r="XEX25" s="111"/>
      <c r="XEY25" s="111"/>
      <c r="XEZ25" s="111"/>
      <c r="XFA25" s="111"/>
      <c r="XFB25" s="111"/>
      <c r="XFC25" s="111"/>
      <c r="XFD25" s="111"/>
    </row>
    <row r="26" s="85" customFormat="1" ht="19" customHeight="1" spans="1:4 16377:16384">
      <c r="A26" s="114" t="s">
        <v>28</v>
      </c>
      <c r="B26" s="115">
        <v>26991</v>
      </c>
      <c r="C26" s="99">
        <f t="shared" si="1"/>
        <v>34792</v>
      </c>
      <c r="D26" s="113">
        <v>61783</v>
      </c>
      <c r="XEW26" s="111"/>
      <c r="XEX26" s="111"/>
      <c r="XEY26" s="111"/>
      <c r="XEZ26" s="111"/>
      <c r="XFA26" s="111"/>
      <c r="XFB26" s="111"/>
      <c r="XFC26" s="111"/>
      <c r="XFD26" s="111"/>
    </row>
    <row r="27" s="85" customFormat="1" ht="19" customHeight="1" spans="1:4 16377:16384">
      <c r="A27" s="114" t="s">
        <v>29</v>
      </c>
      <c r="B27" s="115">
        <v>260</v>
      </c>
      <c r="C27" s="99">
        <f t="shared" si="1"/>
        <v>-260</v>
      </c>
      <c r="D27" s="113"/>
      <c r="XEW27" s="111"/>
      <c r="XEX27" s="111"/>
      <c r="XEY27" s="111"/>
      <c r="XEZ27" s="111"/>
      <c r="XFA27" s="111"/>
      <c r="XFB27" s="111"/>
      <c r="XFC27" s="111"/>
      <c r="XFD27" s="111"/>
    </row>
    <row r="28" s="85" customFormat="1" ht="19" customHeight="1" spans="1:4 16377:16384">
      <c r="A28" s="114" t="s">
        <v>30</v>
      </c>
      <c r="B28" s="115">
        <v>60</v>
      </c>
      <c r="C28" s="99">
        <f t="shared" si="1"/>
        <v>-11</v>
      </c>
      <c r="D28" s="113">
        <v>49</v>
      </c>
      <c r="XEW28" s="111"/>
      <c r="XEX28" s="111"/>
      <c r="XEY28" s="111"/>
      <c r="XEZ28" s="111"/>
      <c r="XFA28" s="111"/>
      <c r="XFB28" s="111"/>
      <c r="XFC28" s="111"/>
      <c r="XFD28" s="111"/>
    </row>
    <row r="29" s="85" customFormat="1" ht="19" customHeight="1" spans="1:4 16377:16384">
      <c r="A29" s="114" t="s">
        <v>31</v>
      </c>
      <c r="B29" s="99"/>
      <c r="C29" s="99">
        <f t="shared" si="1"/>
        <v>0</v>
      </c>
      <c r="D29" s="99"/>
      <c r="XEW29" s="111"/>
      <c r="XEX29" s="111"/>
      <c r="XEY29" s="111"/>
      <c r="XEZ29" s="111"/>
      <c r="XFA29" s="111"/>
      <c r="XFB29" s="111"/>
      <c r="XFC29" s="111"/>
      <c r="XFD29" s="111"/>
    </row>
    <row r="30" s="85" customFormat="1" ht="19" customHeight="1" spans="1:4 16377:16384">
      <c r="A30" s="117" t="s">
        <v>32</v>
      </c>
      <c r="B30" s="99">
        <f>B5+B21</f>
        <v>189795</v>
      </c>
      <c r="C30" s="99">
        <f>C5+C21</f>
        <v>0</v>
      </c>
      <c r="D30" s="99">
        <f>D5+D21</f>
        <v>189795</v>
      </c>
      <c r="XEW30" s="111"/>
      <c r="XEX30" s="111"/>
      <c r="XEY30" s="111"/>
      <c r="XEZ30" s="111"/>
      <c r="XFA30" s="111"/>
      <c r="XFB30" s="111"/>
      <c r="XFC30" s="111"/>
      <c r="XFD30" s="111"/>
    </row>
    <row r="31" s="85" customFormat="1" spans="1:4 16377:16384">
      <c r="A31" s="101"/>
      <c r="XEW31" s="111"/>
      <c r="XEX31" s="111"/>
      <c r="XEY31" s="111"/>
      <c r="XEZ31" s="111"/>
      <c r="XFA31" s="111"/>
      <c r="XFB31" s="111"/>
      <c r="XFC31" s="111"/>
      <c r="XFD31" s="111"/>
    </row>
    <row r="32" s="85" customFormat="1" spans="1:4 16377:16384">
      <c r="A32" s="101"/>
      <c r="XEW32" s="111"/>
      <c r="XEX32" s="111"/>
      <c r="XEY32" s="111"/>
      <c r="XEZ32" s="111"/>
      <c r="XFA32" s="111"/>
      <c r="XFB32" s="111"/>
      <c r="XFC32" s="111"/>
      <c r="XFD32" s="111"/>
    </row>
  </sheetData>
  <mergeCells count="2">
    <mergeCell ref="A1:D1"/>
    <mergeCell ref="A2:D2"/>
  </mergeCells>
  <printOptions horizontalCentered="1"/>
  <pageMargins left="0.751388888888889" right="0.751388888888889" top="0.393055555555556" bottom="1" header="0.196527777777778" footer="0.5"/>
  <pageSetup paperSize="9" orientation="portrait" horizontalDpi="600"/>
  <headerFooter/>
  <ignoredErrors>
    <ignoredError sqref="C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showZeros="0" workbookViewId="0">
      <pane xSplit="2" ySplit="4" topLeftCell="C5" activePane="bottomRight" state="frozen"/>
      <selection/>
      <selection pane="topRight"/>
      <selection pane="bottomLeft"/>
      <selection pane="bottomRight" activeCell="B8" sqref="B8"/>
    </sheetView>
  </sheetViews>
  <sheetFormatPr defaultColWidth="9" defaultRowHeight="13.5" outlineLevelCol="4"/>
  <cols>
    <col min="1" max="1" width="9.875" style="85" customWidth="1"/>
    <col min="2" max="2" width="24.375" style="85" customWidth="1"/>
    <col min="3" max="3" width="13.375" style="85" customWidth="1"/>
    <col min="4" max="4" width="13.25" style="85" customWidth="1"/>
    <col min="5" max="5" width="13.5" style="86" customWidth="1"/>
    <col min="6" max="16384" width="9" style="85"/>
  </cols>
  <sheetData>
    <row r="1" s="85" customFormat="1" ht="14.25" spans="1:5">
      <c r="A1" s="87" t="s">
        <v>33</v>
      </c>
      <c r="B1" s="87"/>
      <c r="C1" s="87"/>
      <c r="D1" s="87"/>
      <c r="E1" s="87"/>
    </row>
    <row r="2" s="85" customFormat="1" ht="18.75" spans="1:5">
      <c r="A2" s="88" t="s">
        <v>34</v>
      </c>
      <c r="B2" s="88"/>
      <c r="C2" s="88"/>
      <c r="D2" s="88"/>
      <c r="E2" s="88"/>
    </row>
    <row r="3" s="85" customFormat="1" ht="26" customHeight="1" spans="1:5">
      <c r="B3" s="89">
        <v>46020</v>
      </c>
      <c r="C3" s="89"/>
      <c r="D3" s="89"/>
      <c r="E3" s="90" t="s">
        <v>2</v>
      </c>
    </row>
    <row r="4" s="85" customFormat="1" ht="26" customHeight="1" spans="1:5">
      <c r="A4" s="91" t="s">
        <v>35</v>
      </c>
      <c r="B4" s="91" t="s">
        <v>36</v>
      </c>
      <c r="C4" s="91" t="s">
        <v>4</v>
      </c>
      <c r="D4" s="91" t="s">
        <v>5</v>
      </c>
      <c r="E4" s="91" t="s">
        <v>6</v>
      </c>
    </row>
    <row r="5" s="85" customFormat="1" ht="21" customHeight="1" spans="1:5">
      <c r="A5" s="92">
        <v>201</v>
      </c>
      <c r="B5" s="93" t="s">
        <v>37</v>
      </c>
      <c r="C5" s="94">
        <v>56697</v>
      </c>
      <c r="D5" s="95">
        <f t="shared" ref="D5:D26" si="0">E5-C5</f>
        <v>6811</v>
      </c>
      <c r="E5" s="96">
        <v>63508</v>
      </c>
    </row>
    <row r="6" s="85" customFormat="1" ht="21" customHeight="1" spans="1:5">
      <c r="A6" s="92">
        <v>203</v>
      </c>
      <c r="B6" s="93" t="s">
        <v>38</v>
      </c>
      <c r="C6" s="97">
        <v>248</v>
      </c>
      <c r="D6" s="95">
        <f t="shared" si="0"/>
        <v>-93</v>
      </c>
      <c r="E6" s="96">
        <v>155</v>
      </c>
    </row>
    <row r="7" s="85" customFormat="1" ht="21" customHeight="1" spans="1:5">
      <c r="A7" s="92">
        <v>204</v>
      </c>
      <c r="B7" s="93" t="s">
        <v>39</v>
      </c>
      <c r="C7" s="95">
        <v>16725</v>
      </c>
      <c r="D7" s="95">
        <f t="shared" si="0"/>
        <v>-2369</v>
      </c>
      <c r="E7" s="96">
        <v>14356</v>
      </c>
    </row>
    <row r="8" s="85" customFormat="1" ht="21" customHeight="1" spans="1:5">
      <c r="A8" s="92">
        <v>205</v>
      </c>
      <c r="B8" s="93" t="s">
        <v>40</v>
      </c>
      <c r="C8" s="95">
        <v>127668</v>
      </c>
      <c r="D8" s="95">
        <f t="shared" si="0"/>
        <v>0</v>
      </c>
      <c r="E8" s="96">
        <v>127668</v>
      </c>
    </row>
    <row r="9" s="85" customFormat="1" ht="21" customHeight="1" spans="1:5">
      <c r="A9" s="92">
        <v>206</v>
      </c>
      <c r="B9" s="93" t="s">
        <v>41</v>
      </c>
      <c r="C9" s="95">
        <v>2020</v>
      </c>
      <c r="D9" s="95">
        <f t="shared" si="0"/>
        <v>-1546</v>
      </c>
      <c r="E9" s="96">
        <v>474</v>
      </c>
    </row>
    <row r="10" s="85" customFormat="1" ht="21" customHeight="1" spans="1:5">
      <c r="A10" s="92">
        <v>207</v>
      </c>
      <c r="B10" s="93" t="s">
        <v>42</v>
      </c>
      <c r="C10" s="95">
        <v>4164</v>
      </c>
      <c r="D10" s="95">
        <f t="shared" si="0"/>
        <v>-638</v>
      </c>
      <c r="E10" s="96">
        <v>3526</v>
      </c>
    </row>
    <row r="11" s="85" customFormat="1" ht="21" customHeight="1" spans="1:5">
      <c r="A11" s="92">
        <v>208</v>
      </c>
      <c r="B11" s="93" t="s">
        <v>43</v>
      </c>
      <c r="C11" s="95">
        <v>159925</v>
      </c>
      <c r="D11" s="95">
        <f t="shared" si="0"/>
        <v>-14153</v>
      </c>
      <c r="E11" s="96">
        <v>145772</v>
      </c>
    </row>
    <row r="12" s="85" customFormat="1" ht="21" customHeight="1" spans="1:5">
      <c r="A12" s="92">
        <v>210</v>
      </c>
      <c r="B12" s="93" t="s">
        <v>44</v>
      </c>
      <c r="C12" s="95">
        <v>45822</v>
      </c>
      <c r="D12" s="95">
        <f t="shared" si="0"/>
        <v>-3678</v>
      </c>
      <c r="E12" s="96">
        <v>42144</v>
      </c>
    </row>
    <row r="13" s="85" customFormat="1" ht="21" customHeight="1" spans="1:5">
      <c r="A13" s="92">
        <v>211</v>
      </c>
      <c r="B13" s="93" t="s">
        <v>45</v>
      </c>
      <c r="C13" s="95">
        <v>6717</v>
      </c>
      <c r="D13" s="95">
        <f t="shared" si="0"/>
        <v>83</v>
      </c>
      <c r="E13" s="96">
        <v>6800</v>
      </c>
    </row>
    <row r="14" s="85" customFormat="1" ht="21" customHeight="1" spans="1:5">
      <c r="A14" s="92">
        <v>212</v>
      </c>
      <c r="B14" s="93" t="s">
        <v>46</v>
      </c>
      <c r="C14" s="95">
        <v>15229</v>
      </c>
      <c r="D14" s="95">
        <f t="shared" si="0"/>
        <v>-823</v>
      </c>
      <c r="E14" s="96">
        <v>14406</v>
      </c>
    </row>
    <row r="15" s="85" customFormat="1" ht="21" customHeight="1" spans="1:5">
      <c r="A15" s="92">
        <v>213</v>
      </c>
      <c r="B15" s="93" t="s">
        <v>47</v>
      </c>
      <c r="C15" s="95">
        <v>61396</v>
      </c>
      <c r="D15" s="95">
        <f t="shared" si="0"/>
        <v>-8236</v>
      </c>
      <c r="E15" s="96">
        <v>53160</v>
      </c>
    </row>
    <row r="16" s="85" customFormat="1" ht="21" customHeight="1" spans="1:5">
      <c r="A16" s="92">
        <v>214</v>
      </c>
      <c r="B16" s="93" t="s">
        <v>48</v>
      </c>
      <c r="C16" s="95">
        <v>4845</v>
      </c>
      <c r="D16" s="95">
        <f t="shared" si="0"/>
        <v>2751</v>
      </c>
      <c r="E16" s="96">
        <v>7596</v>
      </c>
    </row>
    <row r="17" s="85" customFormat="1" ht="21" customHeight="1" spans="1:5">
      <c r="A17" s="92">
        <v>215</v>
      </c>
      <c r="B17" s="93" t="s">
        <v>49</v>
      </c>
      <c r="C17" s="95">
        <v>782</v>
      </c>
      <c r="D17" s="95">
        <f t="shared" si="0"/>
        <v>183</v>
      </c>
      <c r="E17" s="96">
        <v>965</v>
      </c>
    </row>
    <row r="18" s="85" customFormat="1" ht="21" customHeight="1" spans="1:5">
      <c r="A18" s="92">
        <v>216</v>
      </c>
      <c r="B18" s="93" t="s">
        <v>50</v>
      </c>
      <c r="C18" s="95">
        <v>261</v>
      </c>
      <c r="D18" s="95">
        <f t="shared" si="0"/>
        <v>145</v>
      </c>
      <c r="E18" s="96">
        <v>406</v>
      </c>
    </row>
    <row r="19" s="85" customFormat="1" ht="21" customHeight="1" spans="1:5">
      <c r="A19" s="92">
        <v>217</v>
      </c>
      <c r="B19" s="93" t="s">
        <v>51</v>
      </c>
      <c r="C19" s="95">
        <v>100</v>
      </c>
      <c r="D19" s="95">
        <f t="shared" si="0"/>
        <v>15</v>
      </c>
      <c r="E19" s="96">
        <v>115</v>
      </c>
    </row>
    <row r="20" s="85" customFormat="1" ht="21" customHeight="1" spans="1:5">
      <c r="A20" s="92">
        <v>219</v>
      </c>
      <c r="B20" s="93" t="s">
        <v>52</v>
      </c>
      <c r="C20" s="95">
        <v>153</v>
      </c>
      <c r="D20" s="95">
        <f t="shared" si="0"/>
        <v>0</v>
      </c>
      <c r="E20" s="96">
        <v>153</v>
      </c>
    </row>
    <row r="21" s="85" customFormat="1" ht="21" customHeight="1" spans="1:5">
      <c r="A21" s="92">
        <v>220</v>
      </c>
      <c r="B21" s="93" t="s">
        <v>53</v>
      </c>
      <c r="C21" s="95">
        <v>4719</v>
      </c>
      <c r="D21" s="95">
        <f t="shared" si="0"/>
        <v>247</v>
      </c>
      <c r="E21" s="96">
        <v>4966</v>
      </c>
    </row>
    <row r="22" s="85" customFormat="1" ht="21" customHeight="1" spans="1:5">
      <c r="A22" s="92">
        <v>221</v>
      </c>
      <c r="B22" s="93" t="s">
        <v>54</v>
      </c>
      <c r="C22" s="95">
        <v>19150</v>
      </c>
      <c r="D22" s="95">
        <f t="shared" si="0"/>
        <v>-1042</v>
      </c>
      <c r="E22" s="96">
        <v>18108</v>
      </c>
    </row>
    <row r="23" s="85" customFormat="1" ht="21" customHeight="1" spans="1:5">
      <c r="A23" s="92">
        <v>222</v>
      </c>
      <c r="B23" s="93" t="s">
        <v>55</v>
      </c>
      <c r="C23" s="95">
        <v>3730</v>
      </c>
      <c r="D23" s="95">
        <f t="shared" si="0"/>
        <v>-3067</v>
      </c>
      <c r="E23" s="96">
        <v>663</v>
      </c>
    </row>
    <row r="24" s="85" customFormat="1" ht="21" customHeight="1" spans="1:5">
      <c r="A24" s="92">
        <v>224</v>
      </c>
      <c r="B24" s="93" t="s">
        <v>56</v>
      </c>
      <c r="C24" s="95">
        <v>2884</v>
      </c>
      <c r="D24" s="95">
        <f t="shared" si="0"/>
        <v>-189</v>
      </c>
      <c r="E24" s="96">
        <v>2695</v>
      </c>
    </row>
    <row r="25" s="85" customFormat="1" ht="21" customHeight="1" spans="1:5">
      <c r="A25" s="92">
        <v>227</v>
      </c>
      <c r="B25" s="93" t="s">
        <v>57</v>
      </c>
      <c r="C25" s="95">
        <v>5409</v>
      </c>
      <c r="D25" s="95">
        <f t="shared" si="0"/>
        <v>-5409</v>
      </c>
      <c r="E25" s="96"/>
    </row>
    <row r="26" s="85" customFormat="1" ht="21" customHeight="1" spans="1:5">
      <c r="A26" s="92">
        <v>232</v>
      </c>
      <c r="B26" s="93" t="s">
        <v>58</v>
      </c>
      <c r="C26" s="95">
        <v>2296</v>
      </c>
      <c r="D26" s="95">
        <f t="shared" si="0"/>
        <v>68</v>
      </c>
      <c r="E26" s="96">
        <v>2364</v>
      </c>
    </row>
    <row r="27" s="85" customFormat="1" ht="21" customHeight="1" spans="1:5">
      <c r="A27" s="92">
        <v>229</v>
      </c>
      <c r="B27" s="93" t="s">
        <v>59</v>
      </c>
      <c r="C27" s="97"/>
      <c r="D27" s="95"/>
      <c r="E27" s="98"/>
    </row>
    <row r="28" s="85" customFormat="1" ht="21" customHeight="1" spans="1:5">
      <c r="A28" s="92">
        <v>233</v>
      </c>
      <c r="B28" s="93" t="s">
        <v>60</v>
      </c>
      <c r="C28" s="97"/>
      <c r="D28" s="95">
        <f>E28-C28</f>
        <v>0</v>
      </c>
      <c r="E28" s="96"/>
    </row>
    <row r="29" s="85" customFormat="1" ht="21" customHeight="1" spans="1:5">
      <c r="A29" s="92"/>
      <c r="B29" s="99" t="s">
        <v>61</v>
      </c>
      <c r="C29" s="100">
        <f>SUM(C5:C28)</f>
        <v>540940</v>
      </c>
      <c r="D29" s="95">
        <f>E29-C29</f>
        <v>-30940</v>
      </c>
      <c r="E29" s="100">
        <f>SUM(E5:E28)</f>
        <v>510000</v>
      </c>
    </row>
    <row r="30" s="85" customFormat="1" ht="37" customHeight="1" spans="1:5">
      <c r="E30" s="86"/>
    </row>
    <row r="31" s="85" customFormat="1" spans="1:5">
      <c r="E31" s="86"/>
    </row>
    <row r="32" s="85" customFormat="1" spans="1:5">
      <c r="E32" s="86"/>
    </row>
    <row r="33" s="85" customFormat="1" spans="5:5">
      <c r="E33" s="86"/>
    </row>
  </sheetData>
  <mergeCells count="3">
    <mergeCell ref="A1:E1"/>
    <mergeCell ref="A2:E2"/>
    <mergeCell ref="B3:D3"/>
  </mergeCells>
  <printOptions horizontalCentered="1"/>
  <pageMargins left="0.700694444444445" right="0.700694444444445" top="0.432638888888889" bottom="0.751388888888889" header="0.298611111111111" footer="0.298611111111111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"/>
  <sheetViews>
    <sheetView showZeros="0" workbookViewId="0">
      <pane ySplit="6" topLeftCell="A7" activePane="bottomLeft" state="frozen"/>
      <selection/>
      <selection pane="bottomLeft" activeCell="B8" sqref="B8"/>
    </sheetView>
  </sheetViews>
  <sheetFormatPr defaultColWidth="9" defaultRowHeight="14.25"/>
  <cols>
    <col min="1" max="1" width="41.5" style="50" customWidth="1"/>
    <col min="2" max="2" width="12" style="50" customWidth="1"/>
    <col min="3" max="3" width="8.375" style="50" customWidth="1"/>
    <col min="4" max="4" width="9.25" style="50" customWidth="1"/>
    <col min="5" max="5" width="29.875" style="50" customWidth="1"/>
    <col min="6" max="6" width="11.875" style="50" customWidth="1"/>
    <col min="7" max="7" width="8.875" style="50" customWidth="1"/>
    <col min="8" max="8" width="9.5" style="50" customWidth="1"/>
    <col min="9" max="16384" width="9" style="50"/>
  </cols>
  <sheetData>
    <row r="1" s="50" customFormat="1" ht="23" customHeight="1" spans="1:11">
      <c r="A1" s="54" t="s">
        <v>62</v>
      </c>
      <c r="B1" s="54"/>
      <c r="C1" s="54"/>
      <c r="D1" s="54"/>
      <c r="E1" s="54"/>
      <c r="F1" s="54"/>
      <c r="G1" s="54"/>
      <c r="H1" s="54"/>
    </row>
    <row r="2" s="50" customFormat="1" ht="19" customHeight="1" spans="1:11">
      <c r="A2" s="55" t="s">
        <v>63</v>
      </c>
      <c r="B2" s="55"/>
      <c r="C2" s="55"/>
      <c r="D2" s="55"/>
      <c r="E2" s="55"/>
      <c r="F2" s="55"/>
      <c r="G2" s="55"/>
      <c r="H2" s="55"/>
    </row>
    <row r="3" s="51" customFormat="1" ht="22" customHeight="1" spans="1:11">
      <c r="A3" s="56"/>
      <c r="B3" s="57">
        <v>46020</v>
      </c>
      <c r="C3" s="57"/>
      <c r="D3" s="57"/>
      <c r="E3" s="57"/>
      <c r="F3" s="57"/>
      <c r="G3" s="58" t="s">
        <v>2</v>
      </c>
      <c r="H3" s="56"/>
      <c r="I3" s="59"/>
      <c r="J3" s="59"/>
      <c r="K3" s="59"/>
    </row>
    <row r="4" s="52" customFormat="1" spans="1:11">
      <c r="A4" s="60" t="s">
        <v>64</v>
      </c>
      <c r="B4" s="60"/>
      <c r="C4" s="60"/>
      <c r="D4" s="60"/>
      <c r="E4" s="60" t="s">
        <v>65</v>
      </c>
      <c r="F4" s="60"/>
      <c r="G4" s="60"/>
      <c r="H4" s="60"/>
    </row>
    <row r="5" s="52" customFormat="1" spans="1:11">
      <c r="A5" s="60" t="s">
        <v>66</v>
      </c>
      <c r="B5" s="61" t="s">
        <v>67</v>
      </c>
      <c r="C5" s="61"/>
      <c r="D5" s="61"/>
      <c r="E5" s="60" t="s">
        <v>66</v>
      </c>
      <c r="F5" s="61" t="s">
        <v>67</v>
      </c>
      <c r="G5" s="61"/>
      <c r="H5" s="61"/>
    </row>
    <row r="6" s="52" customFormat="1" ht="57" customHeight="1" spans="1:11">
      <c r="A6" s="60"/>
      <c r="B6" s="61" t="s">
        <v>4</v>
      </c>
      <c r="C6" s="61" t="s">
        <v>6</v>
      </c>
      <c r="D6" s="61" t="s">
        <v>5</v>
      </c>
      <c r="E6" s="60"/>
      <c r="F6" s="61" t="s">
        <v>4</v>
      </c>
      <c r="G6" s="61" t="s">
        <v>6</v>
      </c>
      <c r="H6" s="61" t="s">
        <v>5</v>
      </c>
    </row>
    <row r="7" s="52" customFormat="1" ht="13.5" spans="1:11">
      <c r="A7" s="62" t="s">
        <v>68</v>
      </c>
      <c r="B7" s="63">
        <v>189795</v>
      </c>
      <c r="C7" s="63">
        <v>189795</v>
      </c>
      <c r="D7" s="63">
        <f t="shared" ref="D7:D16" si="0">C7-B7</f>
        <v>0</v>
      </c>
      <c r="E7" s="62" t="s">
        <v>69</v>
      </c>
      <c r="F7" s="63">
        <v>540940</v>
      </c>
      <c r="G7" s="63">
        <v>510000</v>
      </c>
      <c r="H7" s="63">
        <f t="shared" ref="H7:H12" si="1">G7-F7</f>
        <v>-30940</v>
      </c>
    </row>
    <row r="8" s="52" customFormat="1" ht="13.5" spans="1:11">
      <c r="A8" s="64" t="s">
        <v>70</v>
      </c>
      <c r="B8" s="65">
        <f>B9+B52+B53+B61</f>
        <v>431485</v>
      </c>
      <c r="C8" s="65">
        <f>C9+C52+C53+C61</f>
        <v>447444</v>
      </c>
      <c r="D8" s="65">
        <f>D9+D52+D53+D61</f>
        <v>15959</v>
      </c>
      <c r="E8" s="64" t="s">
        <v>71</v>
      </c>
      <c r="F8" s="65">
        <f>F9+F12+F16</f>
        <v>79500</v>
      </c>
      <c r="G8" s="65">
        <f>G9+G12+G16</f>
        <v>126399</v>
      </c>
      <c r="H8" s="65">
        <f>H9+H12+H16</f>
        <v>46899</v>
      </c>
    </row>
    <row r="9" s="52" customFormat="1" ht="13.5" spans="1:11">
      <c r="A9" s="66" t="s">
        <v>72</v>
      </c>
      <c r="B9" s="67">
        <f>B10+B17+B51</f>
        <v>345408</v>
      </c>
      <c r="C9" s="67">
        <f>C10+C17+C51</f>
        <v>332184</v>
      </c>
      <c r="D9" s="67">
        <f>D10+D17+D51</f>
        <v>-13224</v>
      </c>
      <c r="E9" s="66" t="s">
        <v>73</v>
      </c>
      <c r="F9" s="67">
        <f>SUM(F10:F11)</f>
        <v>37402</v>
      </c>
      <c r="G9" s="67">
        <f>SUM(G10:G11)</f>
        <v>36871</v>
      </c>
      <c r="H9" s="67">
        <f t="shared" si="1"/>
        <v>-531</v>
      </c>
    </row>
    <row r="10" s="52" customFormat="1" ht="13.5" spans="1:11">
      <c r="A10" s="68" t="s">
        <v>74</v>
      </c>
      <c r="B10" s="65">
        <f>SUM(B11:B16)</f>
        <v>12578</v>
      </c>
      <c r="C10" s="65">
        <f>SUM(C11:C16)</f>
        <v>12578</v>
      </c>
      <c r="D10" s="65">
        <f>SUM(D11:D16)</f>
        <v>0</v>
      </c>
      <c r="E10" s="66" t="s">
        <v>75</v>
      </c>
      <c r="F10" s="69">
        <v>29786</v>
      </c>
      <c r="G10" s="67">
        <v>28490</v>
      </c>
      <c r="H10" s="67">
        <f t="shared" si="1"/>
        <v>-1296</v>
      </c>
    </row>
    <row r="11" s="52" customFormat="1" ht="13.5" spans="1:11">
      <c r="A11" s="70" t="s">
        <v>76</v>
      </c>
      <c r="B11" s="67">
        <v>482</v>
      </c>
      <c r="C11" s="67">
        <v>482</v>
      </c>
      <c r="D11" s="71">
        <f t="shared" si="0"/>
        <v>0</v>
      </c>
      <c r="E11" s="66" t="s">
        <v>77</v>
      </c>
      <c r="F11" s="69">
        <v>7616</v>
      </c>
      <c r="G11" s="67">
        <v>8381</v>
      </c>
      <c r="H11" s="67">
        <f t="shared" si="1"/>
        <v>765</v>
      </c>
    </row>
    <row r="12" s="52" customFormat="1" ht="13.5" spans="1:11">
      <c r="A12" s="70" t="s">
        <v>78</v>
      </c>
      <c r="B12" s="67">
        <v>410</v>
      </c>
      <c r="C12" s="67">
        <v>410</v>
      </c>
      <c r="D12" s="71">
        <f t="shared" si="0"/>
        <v>0</v>
      </c>
      <c r="E12" s="72" t="s">
        <v>79</v>
      </c>
      <c r="F12" s="67"/>
      <c r="G12" s="67">
        <v>45398</v>
      </c>
      <c r="H12" s="67">
        <f t="shared" si="1"/>
        <v>45398</v>
      </c>
    </row>
    <row r="13" s="52" customFormat="1" ht="13.5" spans="1:11">
      <c r="A13" s="70" t="s">
        <v>80</v>
      </c>
      <c r="B13" s="67">
        <v>5303</v>
      </c>
      <c r="C13" s="67">
        <v>5303</v>
      </c>
      <c r="D13" s="71">
        <f t="shared" si="0"/>
        <v>0</v>
      </c>
      <c r="E13" s="64" t="s">
        <v>81</v>
      </c>
      <c r="F13" s="73">
        <v>8391</v>
      </c>
      <c r="G13" s="73">
        <v>10391</v>
      </c>
      <c r="H13" s="65">
        <f t="shared" ref="H13:H16" si="2">G13-F13</f>
        <v>2000</v>
      </c>
    </row>
    <row r="14" s="52" customFormat="1" ht="42" customHeight="1" spans="1:11">
      <c r="A14" s="70" t="s">
        <v>82</v>
      </c>
      <c r="B14" s="67">
        <v>17</v>
      </c>
      <c r="C14" s="67">
        <v>17</v>
      </c>
      <c r="D14" s="71">
        <f t="shared" si="0"/>
        <v>0</v>
      </c>
      <c r="E14" s="74" t="s">
        <v>83</v>
      </c>
      <c r="F14" s="75"/>
      <c r="G14" s="75">
        <v>840</v>
      </c>
      <c r="H14" s="67">
        <f t="shared" si="2"/>
        <v>840</v>
      </c>
    </row>
    <row r="15" s="52" customFormat="1" ht="13.5" spans="1:11">
      <c r="A15" s="70" t="s">
        <v>84</v>
      </c>
      <c r="B15" s="67">
        <v>6222</v>
      </c>
      <c r="C15" s="67">
        <v>6222</v>
      </c>
      <c r="D15" s="71">
        <f t="shared" si="0"/>
        <v>0</v>
      </c>
      <c r="E15" s="74" t="s">
        <v>85</v>
      </c>
      <c r="F15" s="75">
        <v>8391</v>
      </c>
      <c r="G15" s="75">
        <v>9551</v>
      </c>
      <c r="H15" s="67">
        <f t="shared" si="2"/>
        <v>1160</v>
      </c>
    </row>
    <row r="16" s="52" customFormat="1" ht="13.5" spans="1:11">
      <c r="A16" s="70" t="s">
        <v>86</v>
      </c>
      <c r="B16" s="67">
        <v>144</v>
      </c>
      <c r="C16" s="67">
        <v>144</v>
      </c>
      <c r="D16" s="71">
        <f t="shared" si="0"/>
        <v>0</v>
      </c>
      <c r="E16" s="66" t="s">
        <v>87</v>
      </c>
      <c r="F16" s="67">
        <v>42098</v>
      </c>
      <c r="G16" s="67">
        <f>C62-G7-G9-G13-G12</f>
        <v>44130</v>
      </c>
      <c r="H16" s="67">
        <f t="shared" si="2"/>
        <v>2032</v>
      </c>
    </row>
    <row r="17" s="52" customFormat="1" ht="13.5" spans="1:8">
      <c r="A17" s="64" t="s">
        <v>88</v>
      </c>
      <c r="B17" s="65">
        <f>SUM(B18:B50)</f>
        <v>329865</v>
      </c>
      <c r="C17" s="65">
        <f>SUM(C18:C50)</f>
        <v>311489</v>
      </c>
      <c r="D17" s="65">
        <f>SUM(D18:D50)</f>
        <v>-18376</v>
      </c>
      <c r="E17" s="76"/>
      <c r="F17" s="76"/>
      <c r="G17" s="76"/>
      <c r="H17" s="76"/>
    </row>
    <row r="18" s="52" customFormat="1" ht="13.5" spans="1:8">
      <c r="A18" s="70" t="s">
        <v>89</v>
      </c>
      <c r="B18" s="67"/>
      <c r="C18" s="71"/>
      <c r="D18" s="71"/>
      <c r="E18" s="76"/>
      <c r="F18" s="76"/>
      <c r="G18" s="76"/>
      <c r="H18" s="76"/>
    </row>
    <row r="19" s="52" customFormat="1" ht="13.5" spans="1:8">
      <c r="A19" s="76" t="s">
        <v>90</v>
      </c>
      <c r="B19" s="71">
        <v>26517</v>
      </c>
      <c r="C19" s="71">
        <v>37017</v>
      </c>
      <c r="D19" s="71">
        <f t="shared" ref="D19:D52" si="3">C19-B19</f>
        <v>10500</v>
      </c>
      <c r="E19" s="74"/>
      <c r="F19" s="71"/>
      <c r="G19" s="71"/>
      <c r="H19" s="71"/>
    </row>
    <row r="20" s="52" customFormat="1" ht="13.5" spans="1:8">
      <c r="A20" s="77" t="s">
        <v>91</v>
      </c>
      <c r="B20" s="78">
        <v>170379</v>
      </c>
      <c r="C20" s="71">
        <v>105703</v>
      </c>
      <c r="D20" s="71">
        <f t="shared" si="3"/>
        <v>-64676</v>
      </c>
      <c r="E20" s="74"/>
      <c r="F20" s="71"/>
      <c r="G20" s="71"/>
      <c r="H20" s="71"/>
    </row>
    <row r="21" s="52" customFormat="1" ht="13.5" spans="1:8">
      <c r="A21" s="77" t="s">
        <v>92</v>
      </c>
      <c r="B21" s="78">
        <v>74</v>
      </c>
      <c r="C21" s="71">
        <v>2156</v>
      </c>
      <c r="D21" s="71">
        <f t="shared" si="3"/>
        <v>2082</v>
      </c>
      <c r="E21" s="70"/>
      <c r="F21" s="67"/>
      <c r="G21" s="67"/>
      <c r="H21" s="67"/>
    </row>
    <row r="22" s="52" customFormat="1" ht="13.5" spans="1:8">
      <c r="A22" s="77" t="s">
        <v>93</v>
      </c>
      <c r="B22" s="78">
        <v>102</v>
      </c>
      <c r="C22" s="71">
        <v>102</v>
      </c>
      <c r="D22" s="71">
        <f t="shared" si="3"/>
        <v>0</v>
      </c>
      <c r="E22" s="76"/>
      <c r="F22" s="67"/>
      <c r="G22" s="67"/>
      <c r="H22" s="67"/>
    </row>
    <row r="23" s="52" customFormat="1" ht="13.5" spans="1:8">
      <c r="A23" s="77" t="s">
        <v>94</v>
      </c>
      <c r="B23" s="78">
        <v>2771</v>
      </c>
      <c r="C23" s="71">
        <v>3053</v>
      </c>
      <c r="D23" s="71">
        <f t="shared" si="3"/>
        <v>282</v>
      </c>
      <c r="E23" s="76"/>
      <c r="F23" s="76"/>
      <c r="G23" s="76"/>
      <c r="H23" s="76"/>
    </row>
    <row r="24" s="52" customFormat="1" ht="13.5" spans="1:8">
      <c r="A24" s="77" t="s">
        <v>95</v>
      </c>
      <c r="B24" s="78"/>
      <c r="C24" s="71"/>
      <c r="D24" s="71">
        <f t="shared" si="3"/>
        <v>0</v>
      </c>
      <c r="E24" s="79"/>
      <c r="F24" s="78"/>
      <c r="G24" s="78"/>
      <c r="H24" s="78"/>
    </row>
    <row r="25" s="52" customFormat="1" ht="13.5" spans="1:8">
      <c r="A25" s="77" t="s">
        <v>96</v>
      </c>
      <c r="B25" s="78">
        <v>13150</v>
      </c>
      <c r="C25" s="71">
        <v>13373</v>
      </c>
      <c r="D25" s="71">
        <f t="shared" si="3"/>
        <v>223</v>
      </c>
      <c r="E25" s="79"/>
      <c r="F25" s="71"/>
      <c r="G25" s="71"/>
      <c r="H25" s="71"/>
    </row>
    <row r="26" s="52" customFormat="1" ht="13.5" spans="1:8">
      <c r="A26" s="77" t="s">
        <v>97</v>
      </c>
      <c r="B26" s="78">
        <v>3298</v>
      </c>
      <c r="C26" s="71">
        <v>3503</v>
      </c>
      <c r="D26" s="71">
        <f t="shared" si="3"/>
        <v>205</v>
      </c>
      <c r="E26" s="79"/>
      <c r="F26" s="78"/>
      <c r="G26" s="78"/>
      <c r="H26" s="78"/>
    </row>
    <row r="27" s="52" customFormat="1" ht="13.5" spans="1:8">
      <c r="A27" s="77" t="s">
        <v>98</v>
      </c>
      <c r="B27" s="71">
        <v>3250</v>
      </c>
      <c r="C27" s="71">
        <v>12061</v>
      </c>
      <c r="D27" s="71">
        <f t="shared" si="3"/>
        <v>8811</v>
      </c>
      <c r="E27" s="79"/>
      <c r="F27" s="78"/>
      <c r="G27" s="78"/>
      <c r="H27" s="78"/>
    </row>
    <row r="28" s="52" customFormat="1" ht="30.6" hidden="1" customHeight="1" spans="1:8">
      <c r="A28" s="80" t="s">
        <v>99</v>
      </c>
      <c r="B28" s="71"/>
      <c r="C28" s="71"/>
      <c r="D28" s="71">
        <f t="shared" si="3"/>
        <v>0</v>
      </c>
      <c r="E28" s="79"/>
      <c r="F28" s="78"/>
      <c r="G28" s="78"/>
      <c r="H28" s="78"/>
    </row>
    <row r="29" s="52" customFormat="1" ht="17.1" customHeight="1" spans="1:8">
      <c r="A29" s="80" t="s">
        <v>100</v>
      </c>
      <c r="B29" s="71">
        <v>913</v>
      </c>
      <c r="C29" s="71">
        <v>1278</v>
      </c>
      <c r="D29" s="71">
        <f t="shared" si="3"/>
        <v>365</v>
      </c>
      <c r="E29" s="80"/>
      <c r="F29" s="78"/>
      <c r="G29" s="78"/>
      <c r="H29" s="78"/>
    </row>
    <row r="30" s="52" customFormat="1" ht="17.1" customHeight="1" spans="1:8">
      <c r="A30" s="80" t="s">
        <v>101</v>
      </c>
      <c r="B30" s="71">
        <v>16246</v>
      </c>
      <c r="C30" s="71">
        <v>16896</v>
      </c>
      <c r="D30" s="71">
        <f t="shared" si="3"/>
        <v>650</v>
      </c>
      <c r="E30" s="80"/>
      <c r="F30" s="67"/>
      <c r="G30" s="67"/>
      <c r="H30" s="67"/>
    </row>
    <row r="31" s="52" customFormat="1" ht="17.1" customHeight="1" spans="1:8">
      <c r="A31" s="80" t="s">
        <v>102</v>
      </c>
      <c r="B31" s="71">
        <v>5</v>
      </c>
      <c r="C31" s="71">
        <v>5</v>
      </c>
      <c r="D31" s="71">
        <f t="shared" si="3"/>
        <v>0</v>
      </c>
      <c r="E31" s="80"/>
      <c r="F31" s="67"/>
      <c r="G31" s="67"/>
      <c r="H31" s="67"/>
    </row>
    <row r="32" s="52" customFormat="1" ht="32.1" customHeight="1" spans="1:8">
      <c r="A32" s="80" t="s">
        <v>103</v>
      </c>
      <c r="B32" s="71">
        <v>391</v>
      </c>
      <c r="C32" s="71">
        <v>539</v>
      </c>
      <c r="D32" s="71">
        <f t="shared" si="3"/>
        <v>148</v>
      </c>
      <c r="E32" s="80"/>
      <c r="F32" s="67"/>
      <c r="G32" s="67"/>
      <c r="H32" s="67"/>
    </row>
    <row r="33" s="52" customFormat="1" ht="30.6" customHeight="1" spans="1:8">
      <c r="A33" s="80" t="s">
        <v>104</v>
      </c>
      <c r="B33" s="71">
        <v>60414</v>
      </c>
      <c r="C33" s="71">
        <v>62135</v>
      </c>
      <c r="D33" s="71">
        <f t="shared" si="3"/>
        <v>1721</v>
      </c>
      <c r="E33" s="80"/>
      <c r="F33" s="67"/>
      <c r="G33" s="67"/>
      <c r="H33" s="67"/>
    </row>
    <row r="34" s="52" customFormat="1" ht="17.1" customHeight="1" spans="1:8">
      <c r="A34" s="80" t="s">
        <v>105</v>
      </c>
      <c r="B34" s="71">
        <v>11137</v>
      </c>
      <c r="C34" s="71">
        <v>17089</v>
      </c>
      <c r="D34" s="71">
        <f t="shared" si="3"/>
        <v>5952</v>
      </c>
      <c r="E34" s="80"/>
      <c r="F34" s="67"/>
      <c r="G34" s="67"/>
      <c r="H34" s="67"/>
    </row>
    <row r="35" s="52" customFormat="1" ht="25.5" customHeight="1" spans="1:8">
      <c r="A35" s="80" t="s">
        <v>106</v>
      </c>
      <c r="B35" s="71"/>
      <c r="C35" s="71"/>
      <c r="D35" s="71">
        <f t="shared" si="3"/>
        <v>0</v>
      </c>
      <c r="E35" s="80"/>
      <c r="F35" s="67"/>
      <c r="G35" s="67"/>
      <c r="H35" s="67"/>
    </row>
    <row r="36" s="52" customFormat="1" ht="27.9" hidden="1" customHeight="1" spans="1:8">
      <c r="A36" s="80" t="s">
        <v>107</v>
      </c>
      <c r="B36" s="71"/>
      <c r="C36" s="71"/>
      <c r="D36" s="71">
        <f t="shared" si="3"/>
        <v>0</v>
      </c>
      <c r="E36" s="80"/>
      <c r="F36" s="67"/>
      <c r="G36" s="67"/>
      <c r="H36" s="67"/>
    </row>
    <row r="37" s="52" customFormat="1" ht="17.1" customHeight="1" spans="1:8">
      <c r="A37" s="80" t="s">
        <v>108</v>
      </c>
      <c r="B37" s="71">
        <v>19376</v>
      </c>
      <c r="C37" s="71">
        <v>30556</v>
      </c>
      <c r="D37" s="71">
        <f t="shared" si="3"/>
        <v>11180</v>
      </c>
      <c r="E37" s="80"/>
      <c r="F37" s="67"/>
      <c r="G37" s="67"/>
      <c r="H37" s="67"/>
    </row>
    <row r="38" s="52" customFormat="1" ht="17.1" customHeight="1" spans="1:8">
      <c r="A38" s="80" t="s">
        <v>109</v>
      </c>
      <c r="B38" s="71"/>
      <c r="C38" s="71">
        <v>489</v>
      </c>
      <c r="D38" s="71">
        <f t="shared" si="3"/>
        <v>489</v>
      </c>
      <c r="E38" s="80"/>
      <c r="F38" s="67"/>
      <c r="G38" s="67"/>
      <c r="H38" s="67"/>
    </row>
    <row r="39" s="52" customFormat="1" ht="30.6" hidden="1" customHeight="1" spans="1:8">
      <c r="A39" s="80" t="s">
        <v>110</v>
      </c>
      <c r="B39" s="71"/>
      <c r="C39" s="71"/>
      <c r="D39" s="71">
        <f t="shared" si="3"/>
        <v>0</v>
      </c>
      <c r="E39" s="80"/>
      <c r="F39" s="67"/>
      <c r="G39" s="67"/>
      <c r="H39" s="67"/>
    </row>
    <row r="40" s="52" customFormat="1" ht="17.1" hidden="1" customHeight="1" spans="1:8">
      <c r="A40" s="80" t="s">
        <v>111</v>
      </c>
      <c r="B40" s="71"/>
      <c r="C40" s="71"/>
      <c r="D40" s="71">
        <f t="shared" si="3"/>
        <v>0</v>
      </c>
      <c r="E40" s="80"/>
      <c r="F40" s="67"/>
      <c r="G40" s="67"/>
      <c r="H40" s="67"/>
    </row>
    <row r="41" s="52" customFormat="1" ht="17.1" hidden="1" customHeight="1" spans="1:8">
      <c r="A41" s="80" t="s">
        <v>112</v>
      </c>
      <c r="B41" s="71"/>
      <c r="C41" s="71"/>
      <c r="D41" s="71">
        <f t="shared" si="3"/>
        <v>0</v>
      </c>
      <c r="E41" s="80"/>
      <c r="F41" s="67"/>
      <c r="G41" s="67"/>
      <c r="H41" s="67"/>
    </row>
    <row r="42" s="52" customFormat="1" ht="26.4" customHeight="1" spans="1:8">
      <c r="A42" s="80" t="s">
        <v>113</v>
      </c>
      <c r="B42" s="71"/>
      <c r="C42" s="71"/>
      <c r="D42" s="71">
        <f t="shared" si="3"/>
        <v>0</v>
      </c>
      <c r="E42" s="80"/>
      <c r="F42" s="67"/>
      <c r="G42" s="67"/>
      <c r="H42" s="67"/>
    </row>
    <row r="43" s="52" customFormat="1" ht="27" customHeight="1" spans="1:8">
      <c r="A43" s="80" t="s">
        <v>114</v>
      </c>
      <c r="B43" s="71">
        <v>1188</v>
      </c>
      <c r="C43" s="71">
        <v>1113</v>
      </c>
      <c r="D43" s="71">
        <f t="shared" si="3"/>
        <v>-75</v>
      </c>
      <c r="E43" s="80"/>
      <c r="F43" s="67"/>
      <c r="G43" s="67"/>
      <c r="H43" s="67"/>
    </row>
    <row r="44" s="52" customFormat="1" ht="27" hidden="1" customHeight="1" spans="1:8">
      <c r="A44" s="80" t="s">
        <v>115</v>
      </c>
      <c r="B44" s="71"/>
      <c r="C44" s="71"/>
      <c r="D44" s="71">
        <f t="shared" si="3"/>
        <v>0</v>
      </c>
      <c r="E44" s="80"/>
      <c r="F44" s="67"/>
      <c r="G44" s="67"/>
      <c r="H44" s="67"/>
    </row>
    <row r="45" s="52" customFormat="1" ht="27" hidden="1" customHeight="1" spans="1:8">
      <c r="A45" s="80" t="s">
        <v>116</v>
      </c>
      <c r="B45" s="71"/>
      <c r="C45" s="71"/>
      <c r="D45" s="71">
        <f t="shared" si="3"/>
        <v>0</v>
      </c>
      <c r="E45" s="80"/>
      <c r="F45" s="67"/>
      <c r="G45" s="67"/>
      <c r="H45" s="67"/>
    </row>
    <row r="46" s="52" customFormat="1" ht="27" hidden="1" customHeight="1" spans="1:8">
      <c r="A46" s="80" t="s">
        <v>117</v>
      </c>
      <c r="B46" s="71"/>
      <c r="C46" s="71"/>
      <c r="D46" s="71">
        <f t="shared" si="3"/>
        <v>0</v>
      </c>
      <c r="E46" s="80"/>
      <c r="F46" s="67"/>
      <c r="G46" s="67"/>
      <c r="H46" s="67"/>
    </row>
    <row r="47" s="52" customFormat="1" ht="17.1" customHeight="1" spans="1:8">
      <c r="A47" s="80" t="s">
        <v>118</v>
      </c>
      <c r="B47" s="71">
        <v>209</v>
      </c>
      <c r="C47" s="71">
        <v>209</v>
      </c>
      <c r="D47" s="71">
        <f t="shared" si="3"/>
        <v>0</v>
      </c>
      <c r="E47" s="80"/>
      <c r="F47" s="78"/>
      <c r="G47" s="78"/>
      <c r="H47" s="78"/>
    </row>
    <row r="48" s="52" customFormat="1" ht="28.5" customHeight="1" spans="1:8">
      <c r="A48" s="80" t="s">
        <v>119</v>
      </c>
      <c r="B48" s="71">
        <v>20</v>
      </c>
      <c r="C48" s="71">
        <v>20</v>
      </c>
      <c r="D48" s="71">
        <f t="shared" si="3"/>
        <v>0</v>
      </c>
      <c r="E48" s="80"/>
      <c r="F48" s="78"/>
      <c r="G48" s="78"/>
      <c r="H48" s="78"/>
    </row>
    <row r="49" s="52" customFormat="1" ht="17.1" customHeight="1" spans="1:8">
      <c r="A49" s="80" t="s">
        <v>120</v>
      </c>
      <c r="B49" s="71"/>
      <c r="C49" s="71"/>
      <c r="D49" s="71">
        <f t="shared" si="3"/>
        <v>0</v>
      </c>
      <c r="E49" s="80"/>
      <c r="F49" s="78"/>
      <c r="G49" s="78"/>
      <c r="H49" s="78"/>
    </row>
    <row r="50" s="52" customFormat="1" ht="13.5" spans="1:8">
      <c r="A50" s="77" t="s">
        <v>121</v>
      </c>
      <c r="B50" s="71">
        <v>425</v>
      </c>
      <c r="C50" s="71">
        <v>4192</v>
      </c>
      <c r="D50" s="71">
        <f t="shared" si="3"/>
        <v>3767</v>
      </c>
      <c r="E50" s="80"/>
      <c r="F50" s="78"/>
      <c r="G50" s="78"/>
      <c r="H50" s="78"/>
    </row>
    <row r="51" s="53" customFormat="1" ht="13.5" spans="1:8">
      <c r="A51" s="81" t="s">
        <v>122</v>
      </c>
      <c r="B51" s="78">
        <v>2965</v>
      </c>
      <c r="C51" s="78">
        <v>8117</v>
      </c>
      <c r="D51" s="67">
        <f t="shared" si="3"/>
        <v>5152</v>
      </c>
      <c r="E51" s="82"/>
      <c r="F51" s="83"/>
      <c r="G51" s="83"/>
      <c r="H51" s="83"/>
    </row>
    <row r="52" s="52" customFormat="1" ht="13.5" spans="1:8">
      <c r="A52" s="70" t="s">
        <v>123</v>
      </c>
      <c r="B52" s="67">
        <v>43264</v>
      </c>
      <c r="C52" s="67">
        <v>43264</v>
      </c>
      <c r="D52" s="67">
        <f t="shared" si="3"/>
        <v>0</v>
      </c>
      <c r="E52" s="77"/>
      <c r="F52" s="78"/>
      <c r="G52" s="78"/>
      <c r="H52" s="78"/>
    </row>
    <row r="53" s="52" customFormat="1" ht="13.5" spans="1:8">
      <c r="A53" s="70" t="s">
        <v>124</v>
      </c>
      <c r="B53" s="71">
        <f>SUM(B54:B57)</f>
        <v>0</v>
      </c>
      <c r="C53" s="71">
        <f>C54+C57+C56</f>
        <v>29183</v>
      </c>
      <c r="D53" s="71">
        <f>D54+D57+D56</f>
        <v>29183</v>
      </c>
      <c r="E53" s="77"/>
      <c r="F53" s="78"/>
      <c r="G53" s="78"/>
      <c r="H53" s="78"/>
    </row>
    <row r="54" s="52" customFormat="1" ht="13.5" spans="1:8">
      <c r="A54" s="70" t="s">
        <v>125</v>
      </c>
      <c r="B54" s="71"/>
      <c r="C54" s="71">
        <v>21593</v>
      </c>
      <c r="D54" s="71">
        <f>C54-B54</f>
        <v>21593</v>
      </c>
      <c r="E54" s="77"/>
      <c r="F54" s="78"/>
      <c r="G54" s="78"/>
      <c r="H54" s="78"/>
    </row>
    <row r="55" s="52" customFormat="1" ht="13.5" spans="1:8">
      <c r="A55" s="76" t="s">
        <v>126</v>
      </c>
      <c r="B55" s="67"/>
      <c r="C55" s="71"/>
      <c r="D55" s="71"/>
      <c r="E55" s="76"/>
      <c r="F55" s="76"/>
      <c r="G55" s="76"/>
      <c r="H55" s="76"/>
    </row>
    <row r="56" s="52" customFormat="1" ht="13.5" spans="1:8">
      <c r="A56" s="70" t="s">
        <v>127</v>
      </c>
      <c r="B56" s="67"/>
      <c r="C56" s="71">
        <v>7590</v>
      </c>
      <c r="D56" s="71">
        <f>C56-B56</f>
        <v>7590</v>
      </c>
      <c r="E56" s="76"/>
      <c r="F56" s="76"/>
      <c r="G56" s="76"/>
      <c r="H56" s="76"/>
    </row>
    <row r="57" s="52" customFormat="1" ht="13.5" spans="1:8">
      <c r="A57" s="70" t="s">
        <v>128</v>
      </c>
      <c r="B57" s="67"/>
      <c r="C57" s="71"/>
      <c r="D57" s="71">
        <f>C57-B57</f>
        <v>0</v>
      </c>
      <c r="E57" s="76"/>
      <c r="F57" s="76"/>
      <c r="G57" s="76"/>
      <c r="H57" s="76"/>
    </row>
    <row r="58" s="52" customFormat="1" ht="13.5" spans="1:8">
      <c r="A58" s="64" t="s">
        <v>129</v>
      </c>
      <c r="B58" s="65">
        <f>SUM(B59:B60)</f>
        <v>7551</v>
      </c>
      <c r="C58" s="65">
        <f>SUM(C59:C60)</f>
        <v>9551</v>
      </c>
      <c r="D58" s="65">
        <f>SUM(D59:D60)</f>
        <v>2000</v>
      </c>
      <c r="E58" s="76"/>
      <c r="F58" s="76"/>
      <c r="G58" s="76"/>
      <c r="H58" s="76"/>
    </row>
    <row r="59" s="52" customFormat="1" ht="13.5" spans="1:8">
      <c r="A59" s="74" t="s">
        <v>130</v>
      </c>
      <c r="B59" s="67"/>
      <c r="C59" s="71"/>
      <c r="D59" s="71">
        <f t="shared" ref="D57:D61" si="4">C59-B59</f>
        <v>0</v>
      </c>
      <c r="E59" s="76"/>
      <c r="F59" s="76"/>
      <c r="G59" s="76"/>
      <c r="H59" s="76"/>
    </row>
    <row r="60" s="52" customFormat="1" ht="13.5" spans="1:8">
      <c r="A60" s="74" t="s">
        <v>131</v>
      </c>
      <c r="B60" s="67">
        <v>7551</v>
      </c>
      <c r="C60" s="71">
        <v>9551</v>
      </c>
      <c r="D60" s="71">
        <f t="shared" si="4"/>
        <v>2000</v>
      </c>
      <c r="E60" s="76"/>
      <c r="F60" s="76"/>
      <c r="G60" s="76"/>
      <c r="H60" s="76"/>
    </row>
    <row r="61" s="52" customFormat="1" ht="13.5" spans="1:8">
      <c r="A61" s="70" t="s">
        <v>132</v>
      </c>
      <c r="B61" s="67">
        <v>42813</v>
      </c>
      <c r="C61" s="71">
        <v>42813</v>
      </c>
      <c r="D61" s="71">
        <f t="shared" si="4"/>
        <v>0</v>
      </c>
      <c r="E61" s="76"/>
      <c r="F61" s="76"/>
      <c r="G61" s="76"/>
      <c r="H61" s="76"/>
    </row>
    <row r="62" s="53" customFormat="1" ht="13.5" spans="1:8">
      <c r="A62" s="84" t="s">
        <v>32</v>
      </c>
      <c r="B62" s="65">
        <f>B7+B8+B58</f>
        <v>628831</v>
      </c>
      <c r="C62" s="65">
        <f>C7+C8+C58</f>
        <v>646790</v>
      </c>
      <c r="D62" s="65">
        <f>D7+D8+D58</f>
        <v>17959</v>
      </c>
      <c r="E62" s="84" t="s">
        <v>133</v>
      </c>
      <c r="F62" s="65">
        <f>B62</f>
        <v>628831</v>
      </c>
      <c r="G62" s="65">
        <f>C62</f>
        <v>646790</v>
      </c>
      <c r="H62" s="65">
        <f>G62-F62</f>
        <v>17959</v>
      </c>
    </row>
  </sheetData>
  <mergeCells count="9">
    <mergeCell ref="A1:H1"/>
    <mergeCell ref="A2:H2"/>
    <mergeCell ref="B3:F3"/>
    <mergeCell ref="G3:H3"/>
    <mergeCell ref="A4:D4"/>
    <mergeCell ref="E4:H4"/>
    <mergeCell ref="B5:D5"/>
    <mergeCell ref="F5:H5"/>
    <mergeCell ref="A5:A6"/>
  </mergeCells>
  <pageMargins left="0.708333333333333" right="0.275" top="0.314583333333333" bottom="0.747916666666667" header="0.196527777777778" footer="0.314583333333333"/>
  <pageSetup paperSize="9" scale="72" fitToHeight="0" orientation="portrait" horizontalDpi="600"/>
  <headerFooter/>
  <ignoredErrors>
    <ignoredError sqref="D53:D55" formula="1"/>
    <ignoredError sqref="D58:D60" formula="1" formulaRange="1" unlockedFormula="1"/>
    <ignoredError sqref="C58:C59 B60:C61" formulaRange="1"/>
    <ignoredError sqref="B58:B59 C58 B17:C17 D61" formulaRange="1" unlockedFormula="1"/>
    <ignoredError sqref="B62:D62 D11:D43 D7 G16 F8:G9 F62:H62 B9:D10 C53 D47:D57 B53:B5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topLeftCell="A17" workbookViewId="0">
      <selection activeCell="H28" sqref="H28"/>
    </sheetView>
  </sheetViews>
  <sheetFormatPr defaultColWidth="8.7" defaultRowHeight="14.25" outlineLevelCol="7"/>
  <cols>
    <col min="1" max="1" width="28.625" style="5" customWidth="1"/>
    <col min="2" max="2" width="8.25" style="6" customWidth="1"/>
    <col min="3" max="3" width="8.625" style="6" customWidth="1"/>
    <col min="4" max="4" width="7.875" style="6" customWidth="1"/>
    <col min="5" max="5" width="31.125" style="5" customWidth="1"/>
    <col min="6" max="6" width="11.875" style="6" customWidth="1"/>
    <col min="7" max="7" width="9.75" style="6" customWidth="1"/>
    <col min="8" max="8" width="8.6" style="6" customWidth="1"/>
    <col min="9" max="228" width="8.7" style="1"/>
    <col min="229" max="229" width="41.7" style="1" customWidth="1"/>
    <col min="230" max="230" width="11.7" style="1" customWidth="1"/>
    <col min="231" max="231" width="10.2" style="1" customWidth="1"/>
    <col min="232" max="232" width="13.7" style="1" customWidth="1"/>
    <col min="233" max="233" width="49.7" style="1" customWidth="1"/>
    <col min="234" max="234" width="12.7" style="1" customWidth="1"/>
    <col min="235" max="235" width="10.7" style="1" customWidth="1"/>
    <col min="236" max="236" width="13.4" style="1" customWidth="1"/>
    <col min="237" max="16384" width="8.7" style="1"/>
  </cols>
  <sheetData>
    <row r="1" s="1" customFormat="1" ht="19.5" customHeight="1" spans="1:8">
      <c r="A1" s="37" t="s">
        <v>134</v>
      </c>
      <c r="B1" s="37"/>
      <c r="C1" s="37"/>
      <c r="D1" s="37"/>
      <c r="E1" s="37"/>
      <c r="F1" s="37"/>
      <c r="G1" s="37"/>
      <c r="H1" s="37"/>
    </row>
    <row r="2" s="1" customFormat="1" ht="19.5" customHeight="1" spans="1:8">
      <c r="A2" s="38" t="s">
        <v>135</v>
      </c>
      <c r="B2" s="38"/>
      <c r="C2" s="38"/>
      <c r="D2" s="38"/>
      <c r="E2" s="38"/>
      <c r="F2" s="38"/>
      <c r="G2" s="38"/>
      <c r="H2" s="38"/>
    </row>
    <row r="3" s="1" customFormat="1" ht="18" customHeight="1" spans="1:8">
      <c r="A3" s="9"/>
      <c r="B3" s="9"/>
      <c r="C3" s="10">
        <v>46020</v>
      </c>
      <c r="D3" s="10"/>
      <c r="E3" s="10"/>
      <c r="F3" s="11" t="s">
        <v>2</v>
      </c>
      <c r="G3" s="11"/>
      <c r="H3" s="39"/>
    </row>
    <row r="4" s="2" customFormat="1" ht="19.95" customHeight="1" spans="1:8">
      <c r="A4" s="40" t="s">
        <v>136</v>
      </c>
      <c r="B4" s="40"/>
      <c r="C4" s="40"/>
      <c r="D4" s="40"/>
      <c r="E4" s="40" t="s">
        <v>137</v>
      </c>
      <c r="F4" s="40"/>
      <c r="G4" s="40"/>
      <c r="H4" s="40"/>
    </row>
    <row r="5" s="3" customFormat="1" ht="39" customHeight="1" spans="1:8">
      <c r="A5" s="19" t="s">
        <v>66</v>
      </c>
      <c r="B5" s="19" t="s">
        <v>138</v>
      </c>
      <c r="C5" s="19" t="s">
        <v>5</v>
      </c>
      <c r="D5" s="19" t="s">
        <v>6</v>
      </c>
      <c r="E5" s="41" t="s">
        <v>139</v>
      </c>
      <c r="F5" s="19" t="s">
        <v>138</v>
      </c>
      <c r="G5" s="19" t="s">
        <v>5</v>
      </c>
      <c r="H5" s="19" t="s">
        <v>6</v>
      </c>
    </row>
    <row r="6" s="2" customFormat="1" ht="20.1" customHeight="1" spans="1:8">
      <c r="A6" s="42" t="s">
        <v>140</v>
      </c>
      <c r="B6" s="22">
        <v>260000</v>
      </c>
      <c r="C6" s="22">
        <f>D6-B6</f>
        <v>-220702</v>
      </c>
      <c r="D6" s="22">
        <v>39298</v>
      </c>
      <c r="E6" s="42" t="s">
        <v>141</v>
      </c>
      <c r="F6" s="24">
        <f>SUM(F7:F8)</f>
        <v>17</v>
      </c>
      <c r="G6" s="24">
        <f>SUM(G7:G8)</f>
        <v>-15</v>
      </c>
      <c r="H6" s="24">
        <f>SUM(H7:H8)</f>
        <v>2</v>
      </c>
    </row>
    <row r="7" s="2" customFormat="1" ht="27" customHeight="1" spans="1:8">
      <c r="A7" s="42" t="s">
        <v>142</v>
      </c>
      <c r="B7" s="22">
        <v>1200</v>
      </c>
      <c r="C7" s="22">
        <f t="shared" ref="C7:C12" si="0">D7-B7</f>
        <v>-470</v>
      </c>
      <c r="D7" s="22">
        <v>730</v>
      </c>
      <c r="E7" s="43" t="s">
        <v>143</v>
      </c>
      <c r="F7" s="22">
        <v>7</v>
      </c>
      <c r="G7" s="22">
        <f>H7-F7</f>
        <v>-5</v>
      </c>
      <c r="H7" s="22">
        <v>2</v>
      </c>
    </row>
    <row r="8" s="2" customFormat="1" ht="20.1" customHeight="1" spans="1:8">
      <c r="A8" s="42" t="s">
        <v>144</v>
      </c>
      <c r="B8" s="22">
        <v>11000</v>
      </c>
      <c r="C8" s="22">
        <f t="shared" si="0"/>
        <v>-2114</v>
      </c>
      <c r="D8" s="22">
        <v>8886</v>
      </c>
      <c r="E8" s="43" t="s">
        <v>145</v>
      </c>
      <c r="F8" s="22">
        <v>10</v>
      </c>
      <c r="G8" s="22">
        <f>H8-F8</f>
        <v>-10</v>
      </c>
      <c r="H8" s="34"/>
    </row>
    <row r="9" s="2" customFormat="1" ht="27" customHeight="1" spans="1:8">
      <c r="A9" s="42" t="s">
        <v>146</v>
      </c>
      <c r="B9" s="22">
        <v>1100</v>
      </c>
      <c r="C9" s="22">
        <f t="shared" si="0"/>
        <v>56</v>
      </c>
      <c r="D9" s="22">
        <v>1156</v>
      </c>
      <c r="E9" s="42" t="s">
        <v>147</v>
      </c>
      <c r="F9" s="27">
        <f>SUM(F10:F16)</f>
        <v>265214</v>
      </c>
      <c r="G9" s="27">
        <f>SUM(G10:G16)</f>
        <v>-179835</v>
      </c>
      <c r="H9" s="27">
        <f>SUM(H10:H16)</f>
        <v>85379</v>
      </c>
    </row>
    <row r="10" s="2" customFormat="1" ht="39" customHeight="1" spans="1:8">
      <c r="A10" s="42" t="s">
        <v>148</v>
      </c>
      <c r="B10" s="22"/>
      <c r="C10" s="22">
        <f t="shared" si="0"/>
        <v>0</v>
      </c>
      <c r="D10" s="22"/>
      <c r="E10" s="42" t="s">
        <v>149</v>
      </c>
      <c r="F10" s="22">
        <v>218034</v>
      </c>
      <c r="G10" s="22">
        <f t="shared" ref="G10:G16" si="1">H10-F10</f>
        <v>-160112</v>
      </c>
      <c r="H10" s="22">
        <v>57922</v>
      </c>
    </row>
    <row r="11" s="2" customFormat="1" ht="29" customHeight="1" spans="1:8">
      <c r="A11" s="42" t="s">
        <v>150</v>
      </c>
      <c r="B11" s="22"/>
      <c r="C11" s="22">
        <f t="shared" si="0"/>
        <v>0</v>
      </c>
      <c r="D11" s="22"/>
      <c r="E11" s="42" t="s">
        <v>151</v>
      </c>
      <c r="F11" s="22"/>
      <c r="G11" s="22">
        <f t="shared" si="1"/>
        <v>0</v>
      </c>
      <c r="H11" s="22"/>
    </row>
    <row r="12" s="2" customFormat="1" ht="31" customHeight="1" spans="1:8">
      <c r="A12" s="42" t="s">
        <v>152</v>
      </c>
      <c r="B12" s="22">
        <v>5000</v>
      </c>
      <c r="C12" s="22">
        <f t="shared" si="0"/>
        <v>22602</v>
      </c>
      <c r="D12" s="22">
        <v>27602</v>
      </c>
      <c r="E12" s="42" t="s">
        <v>153</v>
      </c>
      <c r="F12" s="22"/>
      <c r="G12" s="22">
        <f t="shared" si="1"/>
        <v>0</v>
      </c>
      <c r="H12" s="22"/>
    </row>
    <row r="13" s="2" customFormat="1" ht="30" customHeight="1" spans="1:8">
      <c r="A13" s="44" t="s">
        <v>68</v>
      </c>
      <c r="B13" s="32">
        <f>SUM(B6:B12)</f>
        <v>278300</v>
      </c>
      <c r="C13" s="32">
        <f>SUM(C6:C12)</f>
        <v>-200628</v>
      </c>
      <c r="D13" s="32">
        <f>SUM(D6:D12)</f>
        <v>77672</v>
      </c>
      <c r="E13" s="42" t="s">
        <v>154</v>
      </c>
      <c r="F13" s="22">
        <v>14701</v>
      </c>
      <c r="G13" s="22">
        <f t="shared" si="1"/>
        <v>-5670</v>
      </c>
      <c r="H13" s="22">
        <v>9031</v>
      </c>
    </row>
    <row r="14" s="2" customFormat="1" ht="33" customHeight="1" spans="1:8">
      <c r="A14" s="45" t="s">
        <v>70</v>
      </c>
      <c r="B14" s="32">
        <f>SUM(B15,B17,B18)</f>
        <v>142900</v>
      </c>
      <c r="C14" s="32">
        <f>SUM(C15,C17,C18)</f>
        <v>40975</v>
      </c>
      <c r="D14" s="32">
        <f>SUM(D15,D17,D18)</f>
        <v>183875</v>
      </c>
      <c r="E14" s="42" t="s">
        <v>155</v>
      </c>
      <c r="F14" s="22">
        <v>1549</v>
      </c>
      <c r="G14" s="22">
        <f t="shared" si="1"/>
        <v>56</v>
      </c>
      <c r="H14" s="22">
        <v>1605</v>
      </c>
    </row>
    <row r="15" s="2" customFormat="1" ht="36" customHeight="1" spans="1:8">
      <c r="A15" s="46" t="s">
        <v>156</v>
      </c>
      <c r="B15" s="22">
        <f>SUM(B16:B16)</f>
        <v>1984</v>
      </c>
      <c r="C15" s="22">
        <f>SUM(C16:C16)</f>
        <v>5365</v>
      </c>
      <c r="D15" s="22">
        <f>SUM(D16:D16)</f>
        <v>7349</v>
      </c>
      <c r="E15" s="42" t="s">
        <v>157</v>
      </c>
      <c r="F15" s="22"/>
      <c r="G15" s="22">
        <f t="shared" si="1"/>
        <v>13600</v>
      </c>
      <c r="H15" s="22">
        <v>13600</v>
      </c>
    </row>
    <row r="16" s="2" customFormat="1" ht="42" customHeight="1" spans="1:8">
      <c r="A16" s="46" t="s">
        <v>158</v>
      </c>
      <c r="B16" s="22">
        <v>1984</v>
      </c>
      <c r="C16" s="22">
        <f>D16-B16</f>
        <v>5365</v>
      </c>
      <c r="D16" s="22">
        <v>7349</v>
      </c>
      <c r="E16" s="42" t="s">
        <v>159</v>
      </c>
      <c r="F16" s="22">
        <v>30930</v>
      </c>
      <c r="G16" s="22">
        <f t="shared" si="1"/>
        <v>-27709</v>
      </c>
      <c r="H16" s="22">
        <v>3221</v>
      </c>
    </row>
    <row r="17" s="2" customFormat="1" ht="35" customHeight="1" spans="1:8">
      <c r="A17" s="46" t="s">
        <v>123</v>
      </c>
      <c r="B17" s="22">
        <v>140916</v>
      </c>
      <c r="C17" s="22"/>
      <c r="D17" s="22">
        <v>140916</v>
      </c>
      <c r="E17" s="43" t="s">
        <v>160</v>
      </c>
      <c r="F17" s="22">
        <f>F18</f>
        <v>1141</v>
      </c>
      <c r="G17" s="22">
        <f>G18</f>
        <v>-491</v>
      </c>
      <c r="H17" s="22">
        <f>H18</f>
        <v>650</v>
      </c>
    </row>
    <row r="18" s="2" customFormat="1" ht="18" customHeight="1" spans="1:8">
      <c r="A18" s="46" t="s">
        <v>161</v>
      </c>
      <c r="B18" s="22"/>
      <c r="C18" s="22">
        <v>35610</v>
      </c>
      <c r="D18" s="22">
        <v>35610</v>
      </c>
      <c r="E18" s="47" t="s">
        <v>162</v>
      </c>
      <c r="F18" s="22">
        <v>1141</v>
      </c>
      <c r="G18" s="22">
        <f>H18-F18</f>
        <v>-491</v>
      </c>
      <c r="H18" s="22">
        <v>650</v>
      </c>
    </row>
    <row r="19" s="2" customFormat="1" ht="20" customHeight="1" spans="1:8">
      <c r="A19" s="46" t="s">
        <v>163</v>
      </c>
      <c r="B19" s="22"/>
      <c r="C19" s="22">
        <v>35610</v>
      </c>
      <c r="D19" s="22">
        <v>35610</v>
      </c>
      <c r="E19" s="43" t="s">
        <v>164</v>
      </c>
      <c r="F19" s="22">
        <f>SUM(F20:F22)</f>
        <v>6458</v>
      </c>
      <c r="G19" s="22">
        <f>SUM(G20:G22)</f>
        <v>90991</v>
      </c>
      <c r="H19" s="22">
        <f>SUM(H20:H22)</f>
        <v>97449</v>
      </c>
    </row>
    <row r="20" s="2" customFormat="1" ht="28" customHeight="1" spans="1:8">
      <c r="A20" s="46" t="s">
        <v>165</v>
      </c>
      <c r="B20" s="22"/>
      <c r="C20" s="22">
        <v>35610</v>
      </c>
      <c r="D20" s="22">
        <v>35610</v>
      </c>
      <c r="E20" s="47" t="s">
        <v>166</v>
      </c>
      <c r="F20" s="22"/>
      <c r="G20" s="22">
        <f t="shared" ref="G18:G23" si="2">H20-F20</f>
        <v>94381</v>
      </c>
      <c r="H20" s="22">
        <v>94381</v>
      </c>
    </row>
    <row r="21" s="2" customFormat="1" ht="29" customHeight="1" spans="1:8">
      <c r="A21" s="48" t="s">
        <v>167</v>
      </c>
      <c r="B21" s="22">
        <f>SUM(B22:B23)</f>
        <v>87000</v>
      </c>
      <c r="C21" s="22">
        <f>SUM(C22:C23)</f>
        <v>170900</v>
      </c>
      <c r="D21" s="22">
        <f>SUM(D22:D23)</f>
        <v>257900</v>
      </c>
      <c r="E21" s="47" t="s">
        <v>168</v>
      </c>
      <c r="F21" s="22">
        <v>3003</v>
      </c>
      <c r="G21" s="22">
        <f t="shared" si="2"/>
        <v>-1535</v>
      </c>
      <c r="H21" s="22">
        <v>1468</v>
      </c>
    </row>
    <row r="22" s="2" customFormat="1" ht="29" customHeight="1" spans="1:8">
      <c r="A22" s="49" t="s">
        <v>169</v>
      </c>
      <c r="B22" s="22"/>
      <c r="C22" s="22">
        <f>D22-B22</f>
        <v>168900</v>
      </c>
      <c r="D22" s="22">
        <v>168900</v>
      </c>
      <c r="E22" s="47" t="s">
        <v>170</v>
      </c>
      <c r="F22" s="22">
        <v>3455</v>
      </c>
      <c r="G22" s="22">
        <f t="shared" si="2"/>
        <v>-1855</v>
      </c>
      <c r="H22" s="22">
        <v>1600</v>
      </c>
    </row>
    <row r="23" s="2" customFormat="1" ht="32" customHeight="1" spans="1:8">
      <c r="A23" s="49" t="s">
        <v>171</v>
      </c>
      <c r="B23" s="22">
        <v>87000</v>
      </c>
      <c r="C23" s="22">
        <f>D23-B23</f>
        <v>2000</v>
      </c>
      <c r="D23" s="22">
        <v>89000</v>
      </c>
      <c r="E23" s="43" t="s">
        <v>172</v>
      </c>
      <c r="F23" s="22">
        <v>35359</v>
      </c>
      <c r="G23" s="22">
        <f t="shared" si="2"/>
        <v>1664</v>
      </c>
      <c r="H23" s="22">
        <v>37023</v>
      </c>
    </row>
    <row r="24" s="2" customFormat="1" ht="20.1" customHeight="1" spans="1:8">
      <c r="A24" s="34"/>
      <c r="B24" s="34"/>
      <c r="C24" s="34"/>
      <c r="D24" s="34"/>
      <c r="E24" s="44" t="s">
        <v>69</v>
      </c>
      <c r="F24" s="36">
        <f>SUM(F6,F9,F17,F19,F23)</f>
        <v>308189</v>
      </c>
      <c r="G24" s="36">
        <f>SUM(G6,G9,G17,G19,G23)</f>
        <v>-87686</v>
      </c>
      <c r="H24" s="36">
        <f>SUM(H6,H9,H17,H19,H23)</f>
        <v>220503</v>
      </c>
    </row>
    <row r="25" s="2" customFormat="1" ht="20.1" customHeight="1" spans="1:8">
      <c r="A25" s="34"/>
      <c r="B25" s="34"/>
      <c r="C25" s="34"/>
      <c r="D25" s="34"/>
      <c r="E25" s="45" t="s">
        <v>71</v>
      </c>
      <c r="F25" s="32">
        <f>SUM(F26,F28,F29)</f>
        <v>113011</v>
      </c>
      <c r="G25" s="32">
        <f>SUM(G26,G28,G29)</f>
        <v>96933</v>
      </c>
      <c r="H25" s="32">
        <f>SUM(H26,H28,H29)</f>
        <v>209944</v>
      </c>
    </row>
    <row r="26" s="2" customFormat="1" ht="20.1" customHeight="1" spans="1:8">
      <c r="A26" s="42"/>
      <c r="B26" s="22"/>
      <c r="C26" s="22"/>
      <c r="D26" s="22"/>
      <c r="E26" s="46" t="s">
        <v>173</v>
      </c>
      <c r="F26" s="22">
        <f t="shared" ref="F26:H26" si="3">SUM(F27:F27)</f>
        <v>266</v>
      </c>
      <c r="G26" s="22">
        <f t="shared" si="3"/>
        <v>-60</v>
      </c>
      <c r="H26" s="22">
        <f t="shared" si="3"/>
        <v>206</v>
      </c>
    </row>
    <row r="27" s="2" customFormat="1" ht="20.1" customHeight="1" spans="1:8">
      <c r="A27" s="42"/>
      <c r="B27" s="22"/>
      <c r="C27" s="22"/>
      <c r="D27" s="22"/>
      <c r="E27" s="46" t="s">
        <v>174</v>
      </c>
      <c r="F27" s="22">
        <v>266</v>
      </c>
      <c r="G27" s="22">
        <f>H27-F27</f>
        <v>-60</v>
      </c>
      <c r="H27" s="22">
        <v>206</v>
      </c>
    </row>
    <row r="28" s="2" customFormat="1" ht="20.1" customHeight="1" spans="1:8">
      <c r="A28" s="34"/>
      <c r="B28" s="34"/>
      <c r="C28" s="34"/>
      <c r="D28" s="34"/>
      <c r="E28" s="46" t="s">
        <v>175</v>
      </c>
      <c r="F28" s="22"/>
      <c r="G28" s="22">
        <f>H28-F28</f>
        <v>21593</v>
      </c>
      <c r="H28" s="22">
        <v>21593</v>
      </c>
    </row>
    <row r="29" s="2" customFormat="1" ht="36" customHeight="1" spans="1:8">
      <c r="A29" s="34"/>
      <c r="B29" s="34"/>
      <c r="C29" s="34"/>
      <c r="D29" s="34"/>
      <c r="E29" s="46" t="s">
        <v>176</v>
      </c>
      <c r="F29" s="22">
        <f>B33-F24-F26-F30</f>
        <v>112745</v>
      </c>
      <c r="G29" s="22">
        <f>C33-G24-G26-G30-G28</f>
        <v>75400</v>
      </c>
      <c r="H29" s="22">
        <f>D33-H24-H26-H30-H28</f>
        <v>188145</v>
      </c>
    </row>
    <row r="30" s="2" customFormat="1" ht="36" customHeight="1" spans="1:8">
      <c r="A30" s="34"/>
      <c r="B30" s="34"/>
      <c r="C30" s="34"/>
      <c r="D30" s="34"/>
      <c r="E30" s="48" t="s">
        <v>177</v>
      </c>
      <c r="F30" s="22">
        <f>F31+F32</f>
        <v>87000</v>
      </c>
      <c r="G30" s="22">
        <f>G31+G32</f>
        <v>2000</v>
      </c>
      <c r="H30" s="22">
        <f>H31+H32</f>
        <v>89000</v>
      </c>
    </row>
    <row r="31" s="2" customFormat="1" ht="36" customHeight="1" spans="1:8">
      <c r="A31" s="34"/>
      <c r="B31" s="34"/>
      <c r="C31" s="34"/>
      <c r="D31" s="34"/>
      <c r="E31" s="49" t="s">
        <v>178</v>
      </c>
      <c r="F31" s="22">
        <v>0</v>
      </c>
      <c r="G31" s="22">
        <f>H31-F31</f>
        <v>0</v>
      </c>
      <c r="H31" s="22"/>
    </row>
    <row r="32" s="2" customFormat="1" ht="36" customHeight="1" spans="1:8">
      <c r="A32" s="34"/>
      <c r="B32" s="34"/>
      <c r="C32" s="34"/>
      <c r="D32" s="34"/>
      <c r="E32" s="49" t="s">
        <v>179</v>
      </c>
      <c r="F32" s="22">
        <v>87000</v>
      </c>
      <c r="G32" s="22">
        <f>H32-F32</f>
        <v>2000</v>
      </c>
      <c r="H32" s="22">
        <v>89000</v>
      </c>
    </row>
    <row r="33" s="2" customFormat="1" ht="20.7" customHeight="1" spans="1:8">
      <c r="A33" s="44" t="s">
        <v>32</v>
      </c>
      <c r="B33" s="32">
        <f>B13+B14+B21</f>
        <v>508200</v>
      </c>
      <c r="C33" s="32">
        <f>C13+C14+C21</f>
        <v>11247</v>
      </c>
      <c r="D33" s="32">
        <f>D13+D14+D21</f>
        <v>519447</v>
      </c>
      <c r="E33" s="44" t="s">
        <v>133</v>
      </c>
      <c r="F33" s="36">
        <f>F24+F25+F30</f>
        <v>508200</v>
      </c>
      <c r="G33" s="36">
        <f>G24+G25+G30</f>
        <v>11247</v>
      </c>
      <c r="H33" s="36">
        <f>H24+H25+H30</f>
        <v>519447</v>
      </c>
    </row>
  </sheetData>
  <mergeCells count="7">
    <mergeCell ref="A1:H1"/>
    <mergeCell ref="A2:H2"/>
    <mergeCell ref="A3:B3"/>
    <mergeCell ref="C3:E3"/>
    <mergeCell ref="F3:H3"/>
    <mergeCell ref="A4:D4"/>
    <mergeCell ref="E4:H4"/>
  </mergeCells>
  <dataValidations count="1">
    <dataValidation type="whole" operator="between" allowBlank="1" showInputMessage="1" showErrorMessage="1" sqref="C3:D3 F3 B4:D4 F4:H4 G8 HV13:HW13 G16 G22 B1:D2 B6:D23 B26:D27 B33:D65498 F1:H2 F6:H7 F9:H15 F17:H21 F23:H65498 HV16:HW20">
      <formula1>-10000000000</formula1>
      <formula2>10000000000</formula2>
    </dataValidation>
  </dataValidations>
  <printOptions horizontalCentered="1"/>
  <pageMargins left="0.393055555555556" right="0.118055555555556" top="0.275" bottom="0.314583333333333" header="0.354166666666667" footer="0.156944444444444"/>
  <pageSetup paperSize="9" scale="87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B8" sqref="B8"/>
    </sheetView>
  </sheetViews>
  <sheetFormatPr defaultColWidth="8.7" defaultRowHeight="14.25" outlineLevelCol="7"/>
  <cols>
    <col min="1" max="1" width="28.5" style="5" customWidth="1"/>
    <col min="2" max="2" width="7" style="6" customWidth="1"/>
    <col min="3" max="3" width="6.625" style="6" customWidth="1"/>
    <col min="4" max="4" width="7.25" style="6" customWidth="1"/>
    <col min="5" max="5" width="26.875" style="5" customWidth="1"/>
    <col min="6" max="6" width="8.125" style="6" customWidth="1"/>
    <col min="7" max="7" width="7.25" style="6" customWidth="1"/>
    <col min="8" max="8" width="7.375" style="6" customWidth="1"/>
    <col min="9" max="228" width="8.7" style="1"/>
    <col min="229" max="229" width="41.7" style="1" customWidth="1"/>
    <col min="230" max="230" width="11.7" style="1" customWidth="1"/>
    <col min="231" max="231" width="10.2" style="1" customWidth="1"/>
    <col min="232" max="232" width="13.7" style="1" customWidth="1"/>
    <col min="233" max="233" width="49.7" style="1" customWidth="1"/>
    <col min="234" max="234" width="12.7" style="1" customWidth="1"/>
    <col min="235" max="235" width="10.7" style="1" customWidth="1"/>
    <col min="236" max="236" width="13.4" style="1" customWidth="1"/>
    <col min="237" max="16384" width="8.7" style="1"/>
  </cols>
  <sheetData>
    <row r="1" s="1" customFormat="1" ht="19.5" customHeight="1" spans="1:8">
      <c r="A1" s="7" t="s">
        <v>180</v>
      </c>
      <c r="B1" s="7"/>
      <c r="C1" s="7"/>
      <c r="D1" s="7"/>
      <c r="E1" s="7"/>
      <c r="F1" s="7"/>
      <c r="G1" s="7"/>
      <c r="H1" s="7"/>
    </row>
    <row r="2" s="1" customFormat="1" ht="19.5" customHeight="1" spans="1:8">
      <c r="A2" s="8" t="s">
        <v>181</v>
      </c>
      <c r="B2" s="8"/>
      <c r="C2" s="8"/>
      <c r="D2" s="8"/>
      <c r="E2" s="8"/>
      <c r="F2" s="8"/>
      <c r="G2" s="8"/>
      <c r="H2" s="8"/>
    </row>
    <row r="3" s="1" customFormat="1" ht="18" customHeight="1" spans="1:8">
      <c r="A3" s="9"/>
      <c r="B3" s="10">
        <v>46020</v>
      </c>
      <c r="C3" s="10"/>
      <c r="D3" s="10"/>
      <c r="E3" s="10"/>
      <c r="F3" s="11" t="s">
        <v>2</v>
      </c>
      <c r="G3" s="11"/>
      <c r="H3" s="11"/>
    </row>
    <row r="4" s="2" customFormat="1" ht="19.95" customHeight="1" spans="1:8">
      <c r="A4" s="12" t="s">
        <v>136</v>
      </c>
      <c r="B4" s="13"/>
      <c r="C4" s="13"/>
      <c r="D4" s="14"/>
      <c r="E4" s="15" t="s">
        <v>137</v>
      </c>
      <c r="F4" s="16"/>
      <c r="G4" s="16"/>
      <c r="H4" s="17"/>
    </row>
    <row r="5" s="3" customFormat="1" ht="39" customHeight="1" spans="1:8">
      <c r="A5" s="18" t="s">
        <v>182</v>
      </c>
      <c r="B5" s="19" t="s">
        <v>138</v>
      </c>
      <c r="C5" s="19" t="s">
        <v>5</v>
      </c>
      <c r="D5" s="19" t="s">
        <v>6</v>
      </c>
      <c r="E5" s="20" t="s">
        <v>182</v>
      </c>
      <c r="F5" s="19" t="s">
        <v>138</v>
      </c>
      <c r="G5" s="19" t="s">
        <v>5</v>
      </c>
      <c r="H5" s="19" t="s">
        <v>6</v>
      </c>
    </row>
    <row r="6" s="4" customFormat="1" ht="33" customHeight="1" spans="1:8">
      <c r="A6" s="21" t="s">
        <v>183</v>
      </c>
      <c r="B6" s="22"/>
      <c r="C6" s="22"/>
      <c r="D6" s="22"/>
      <c r="E6" s="23" t="s">
        <v>184</v>
      </c>
      <c r="F6" s="24">
        <f>F7</f>
        <v>30</v>
      </c>
      <c r="G6" s="24">
        <f>G7</f>
        <v>-22</v>
      </c>
      <c r="H6" s="24">
        <f>H7</f>
        <v>8</v>
      </c>
    </row>
    <row r="7" s="4" customFormat="1" ht="29" customHeight="1" spans="1:8">
      <c r="A7" s="21" t="s">
        <v>185</v>
      </c>
      <c r="B7" s="22"/>
      <c r="C7" s="22"/>
      <c r="D7" s="22"/>
      <c r="E7" s="25" t="s">
        <v>186</v>
      </c>
      <c r="F7" s="22">
        <v>30</v>
      </c>
      <c r="G7" s="22">
        <v>-22</v>
      </c>
      <c r="H7" s="22">
        <v>8</v>
      </c>
    </row>
    <row r="8" s="4" customFormat="1" ht="18" customHeight="1" spans="1:8">
      <c r="A8" s="21" t="s">
        <v>187</v>
      </c>
      <c r="B8" s="22"/>
      <c r="C8" s="22">
        <f>C9</f>
        <v>7590</v>
      </c>
      <c r="D8" s="22">
        <f>D9</f>
        <v>7590</v>
      </c>
      <c r="E8" s="26" t="s">
        <v>188</v>
      </c>
      <c r="F8" s="27"/>
      <c r="G8" s="27"/>
      <c r="H8" s="27"/>
    </row>
    <row r="9" s="4" customFormat="1" ht="18" customHeight="1" spans="1:8">
      <c r="A9" s="21" t="s">
        <v>189</v>
      </c>
      <c r="B9" s="22"/>
      <c r="C9" s="22">
        <v>7590</v>
      </c>
      <c r="D9" s="22">
        <v>7590</v>
      </c>
      <c r="E9" s="26" t="s">
        <v>190</v>
      </c>
      <c r="F9" s="22"/>
      <c r="G9" s="22"/>
      <c r="H9" s="22"/>
    </row>
    <row r="10" s="4" customFormat="1" ht="23" customHeight="1" spans="1:8">
      <c r="A10" s="21" t="s">
        <v>191</v>
      </c>
      <c r="B10" s="22"/>
      <c r="C10" s="22"/>
      <c r="D10" s="22"/>
      <c r="E10" s="26" t="s">
        <v>192</v>
      </c>
      <c r="F10" s="22"/>
      <c r="G10" s="22"/>
      <c r="H10" s="22"/>
    </row>
    <row r="11" s="4" customFormat="1" ht="18" customHeight="1" spans="1:8">
      <c r="A11" s="21" t="s">
        <v>193</v>
      </c>
      <c r="B11" s="22"/>
      <c r="C11" s="22"/>
      <c r="D11" s="22"/>
      <c r="E11" s="28" t="s">
        <v>194</v>
      </c>
      <c r="F11" s="22">
        <f>F6+F8+F9+F10</f>
        <v>30</v>
      </c>
      <c r="G11" s="22">
        <f>G6+G8+G9+G10</f>
        <v>-22</v>
      </c>
      <c r="H11" s="22">
        <f>H6+H8+H9+H10</f>
        <v>8</v>
      </c>
    </row>
    <row r="12" s="4" customFormat="1" ht="18" customHeight="1" spans="1:8">
      <c r="A12" s="29" t="s">
        <v>195</v>
      </c>
      <c r="B12" s="22"/>
      <c r="C12" s="22">
        <f>C6+C7+C8+C10+C11</f>
        <v>7590</v>
      </c>
      <c r="D12" s="22">
        <f>D6+D7+D8+D10+D11</f>
        <v>7590</v>
      </c>
      <c r="E12" s="28" t="s">
        <v>71</v>
      </c>
      <c r="F12" s="22"/>
      <c r="G12" s="22">
        <f>SUM(G13:G14)</f>
        <v>7612</v>
      </c>
      <c r="H12" s="22">
        <f>SUM(H13:H14)</f>
        <v>7612</v>
      </c>
    </row>
    <row r="13" s="4" customFormat="1" ht="30" customHeight="1" spans="1:8">
      <c r="A13" s="30" t="s">
        <v>70</v>
      </c>
      <c r="B13" s="22">
        <f>SUM(B14:B15)</f>
        <v>30</v>
      </c>
      <c r="C13" s="22"/>
      <c r="D13" s="22">
        <f>SUM(D14:D15)</f>
        <v>30</v>
      </c>
      <c r="E13" s="31" t="s">
        <v>196</v>
      </c>
      <c r="F13" s="22"/>
      <c r="G13" s="22">
        <v>7590</v>
      </c>
      <c r="H13" s="22">
        <v>7590</v>
      </c>
    </row>
    <row r="14" s="4" customFormat="1" ht="34" customHeight="1" spans="1:8">
      <c r="A14" s="23" t="s">
        <v>197</v>
      </c>
      <c r="B14" s="32">
        <v>19</v>
      </c>
      <c r="C14" s="32"/>
      <c r="D14" s="32">
        <v>19</v>
      </c>
      <c r="E14" s="31" t="s">
        <v>198</v>
      </c>
      <c r="F14" s="22"/>
      <c r="G14" s="22">
        <v>22</v>
      </c>
      <c r="H14" s="22">
        <v>22</v>
      </c>
    </row>
    <row r="15" s="4" customFormat="1" ht="13.5" spans="1:8">
      <c r="A15" s="33" t="s">
        <v>199</v>
      </c>
      <c r="B15" s="22">
        <v>11</v>
      </c>
      <c r="C15" s="22"/>
      <c r="D15" s="22">
        <v>11</v>
      </c>
      <c r="F15" s="34"/>
      <c r="G15" s="22"/>
      <c r="H15" s="22"/>
    </row>
    <row r="16" s="4" customFormat="1" ht="31" customHeight="1" spans="1:8">
      <c r="A16" s="35" t="s">
        <v>200</v>
      </c>
      <c r="B16" s="22">
        <f>B12+B13</f>
        <v>30</v>
      </c>
      <c r="C16" s="22">
        <f>C12+C13</f>
        <v>7590</v>
      </c>
      <c r="D16" s="22">
        <f>D12+D13</f>
        <v>7620</v>
      </c>
      <c r="E16" s="35" t="s">
        <v>201</v>
      </c>
      <c r="F16" s="36">
        <f>F12+F11</f>
        <v>30</v>
      </c>
      <c r="G16" s="36">
        <f>G12+G11</f>
        <v>7590</v>
      </c>
      <c r="H16" s="36">
        <f>H12+H11</f>
        <v>7620</v>
      </c>
    </row>
    <row r="17" ht="31" customHeight="1"/>
    <row r="18" ht="31" customHeight="1"/>
    <row r="19" ht="31" customHeight="1"/>
    <row r="20" ht="31" customHeight="1"/>
    <row r="21" ht="31" customHeight="1"/>
    <row r="22" ht="31" customHeight="1"/>
    <row r="23" ht="31" customHeight="1"/>
    <row r="24" ht="31" customHeight="1"/>
    <row r="25" ht="31" customHeight="1"/>
    <row r="26" ht="31" customHeight="1"/>
    <row r="27" ht="31" customHeight="1"/>
    <row r="28" ht="31" customHeight="1"/>
    <row r="29" ht="31" customHeight="1"/>
    <row r="30" ht="31" customHeight="1"/>
    <row r="31" ht="31" customHeight="1"/>
  </sheetData>
  <mergeCells count="6">
    <mergeCell ref="A1:H1"/>
    <mergeCell ref="A2:H2"/>
    <mergeCell ref="B3:E3"/>
    <mergeCell ref="F3:H3"/>
    <mergeCell ref="A4:D4"/>
    <mergeCell ref="E4:H4"/>
  </mergeCells>
  <dataValidations count="1">
    <dataValidation type="whole" operator="between" allowBlank="1" showInputMessage="1" showErrorMessage="1" sqref="B3 D3 F3 B4:D4 F4:H4 HV13:HW13 G15 B1:D2 B11:D12 B6:D8 B14:D65479 F1:H2 F6:H14 F16:H65479">
      <formula1>-10000000000</formula1>
      <formula2>10000000000</formula2>
    </dataValidation>
  </dataValidations>
  <printOptions horizontalCentered="1"/>
  <pageMargins left="0.432638888888889" right="0.118055555555556" top="0.708333333333333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附表1一般公共预算收入调整表</vt:lpstr>
      <vt:lpstr>附表2公共预算本级支出调整表定12.29</vt:lpstr>
      <vt:lpstr>附表3一般公共预算总收支调整表2024</vt:lpstr>
      <vt:lpstr>附表4政府性基金收支调整表</vt:lpstr>
      <vt:lpstr>附表5国有资本经营预算调整表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qyh2015</dc:creator>
  <cp:lastModifiedBy>明月</cp:lastModifiedBy>
  <dcterms:created xsi:type="dcterms:W3CDTF">2016-10-31T06:35:00Z</dcterms:created>
  <cp:lastPrinted>2019-11-25T14:45:00Z</cp:lastPrinted>
  <dcterms:modified xsi:type="dcterms:W3CDTF">2026-01-26T08:08:22Z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2052-12.1.0.24657</vt:lpwstr>
  </property>
  <property fmtid="{D5CDD505-2E9C-101B-9397-08002B2CF9AE}" pid="4" name="ICV">
    <vt:lpwstr>4FEE94B650EA46808231164E4AEA9CA2</vt:lpwstr>
  </property>
  <property fmtid="{D5CDD505-2E9C-101B-9397-08002B2CF9AE}" pid="5" name="CalculationRule">
    <vt:i4>0</vt:i4>
  </property>
</Properties>
</file>